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codeName="ThisWorkbook" defaultThemeVersion="124226"/>
  <mc:AlternateContent xmlns:mc="http://schemas.openxmlformats.org/markup-compatibility/2006">
    <mc:Choice Requires="x15">
      <x15ac:absPath xmlns:x15ac="http://schemas.microsoft.com/office/spreadsheetml/2010/11/ac" url="C:\Users\sura\Downloads\"/>
    </mc:Choice>
  </mc:AlternateContent>
  <xr:revisionPtr revIDLastSave="0" documentId="8_{428C0853-2BB5-4945-B507-A41B6CFE206D}" xr6:coauthVersionLast="43" xr6:coauthVersionMax="43" xr10:uidLastSave="{00000000-0000-0000-0000-000000000000}"/>
  <bookViews>
    <workbookView xWindow="20370" yWindow="-120" windowWidth="29040" windowHeight="15840" xr2:uid="{00000000-000D-0000-FFFF-FFFF00000000}"/>
  </bookViews>
  <sheets>
    <sheet name="COTIZADOR EE" sheetId="1" r:id="rId1"/>
    <sheet name="Variables " sheetId="2" state="hidden" r:id="rId2"/>
    <sheet name="Hoja1" sheetId="3" state="hidden" r:id="rId3"/>
  </sheets>
  <definedNames>
    <definedName name="_xlnm.Print_Area" localSheetId="0">'COTIZADOR EE'!$A$1:$H$79</definedName>
    <definedName name="_xlnm.Print_Titles" localSheetId="0">'COTIZADOR EE'!$1:$44</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26" i="1" l="1"/>
  <c r="K26" i="1"/>
  <c r="J27" i="1"/>
  <c r="K27" i="1"/>
  <c r="J28" i="1"/>
  <c r="K28" i="1"/>
  <c r="J29" i="1"/>
  <c r="K29" i="1"/>
  <c r="J30" i="1"/>
  <c r="K30" i="1"/>
  <c r="J31" i="1"/>
  <c r="K31" i="1"/>
  <c r="J32" i="1"/>
  <c r="K32" i="1"/>
  <c r="J33" i="1"/>
  <c r="K33" i="1"/>
  <c r="J34" i="1"/>
  <c r="K34" i="1"/>
  <c r="J35" i="1"/>
  <c r="K35" i="1"/>
  <c r="G40" i="1" l="1"/>
  <c r="D29" i="1"/>
  <c r="D28" i="1"/>
  <c r="D27" i="1"/>
  <c r="D35" i="1"/>
  <c r="D34" i="1"/>
  <c r="D33" i="1"/>
  <c r="D32" i="1"/>
  <c r="D31" i="1"/>
  <c r="D30" i="1"/>
  <c r="D26" i="1"/>
  <c r="K21" i="1" l="1"/>
  <c r="H21" i="1" l="1"/>
  <c r="I21" i="1" s="1"/>
  <c r="H22" i="1"/>
  <c r="J22" i="1" s="1"/>
  <c r="H23" i="1"/>
  <c r="I23" i="1" s="1"/>
  <c r="H24" i="1"/>
  <c r="J24" i="1" s="1"/>
  <c r="H25" i="1"/>
  <c r="I25" i="1" s="1"/>
  <c r="H36" i="1"/>
  <c r="J36" i="1" s="1"/>
  <c r="H37" i="1"/>
  <c r="J37" i="1" s="1"/>
  <c r="H38" i="1"/>
  <c r="I38" i="1" s="1"/>
  <c r="H39" i="1"/>
  <c r="I39" i="1" s="1"/>
  <c r="H20" i="1"/>
  <c r="J20" i="1" s="1"/>
  <c r="I24" i="1" l="1"/>
  <c r="J38" i="1"/>
  <c r="J21" i="1"/>
  <c r="I37" i="1"/>
  <c r="J23" i="1"/>
  <c r="E41" i="1" s="1"/>
  <c r="J25" i="1"/>
  <c r="J39" i="1"/>
  <c r="I36" i="1"/>
  <c r="I22" i="1"/>
  <c r="K22" i="1"/>
  <c r="K23" i="1"/>
  <c r="K24" i="1"/>
  <c r="K25" i="1"/>
  <c r="K36" i="1"/>
  <c r="K37" i="1"/>
  <c r="K38" i="1"/>
  <c r="K39" i="1"/>
  <c r="K20" i="1"/>
  <c r="D25" i="1"/>
  <c r="D36" i="1"/>
  <c r="D37" i="1"/>
  <c r="D38" i="1"/>
  <c r="D39" i="1"/>
  <c r="I20" i="1" l="1"/>
  <c r="G41" i="1" s="1"/>
  <c r="E42" i="1"/>
  <c r="K40" i="1"/>
  <c r="G56" i="1" s="1"/>
  <c r="D40" i="1"/>
  <c r="E40" i="1" s="1"/>
  <c r="E47" i="1" l="1"/>
  <c r="G57" i="1"/>
  <c r="E45" i="1"/>
  <c r="E49" i="1"/>
  <c r="E50" i="1"/>
  <c r="E48" i="1"/>
  <c r="E46" i="1"/>
  <c r="E44" i="1"/>
  <c r="G119" i="2"/>
  <c r="G118" i="2"/>
  <c r="G66" i="2"/>
  <c r="G65" i="2"/>
  <c r="G64" i="2"/>
  <c r="G63" i="2"/>
  <c r="G62" i="2"/>
  <c r="G61" i="2"/>
  <c r="G14" i="2"/>
  <c r="G13" i="2"/>
  <c r="G12" i="2"/>
  <c r="G11" i="2"/>
  <c r="G10" i="2"/>
  <c r="G9" i="2"/>
  <c r="G8" i="2"/>
  <c r="G7" i="2"/>
  <c r="G6" i="2"/>
  <c r="G5" i="2"/>
  <c r="G4" i="2"/>
  <c r="G3" i="2"/>
  <c r="G58" i="1" l="1"/>
  <c r="G59" i="1" s="1"/>
  <c r="L3" i="2"/>
  <c r="R3" i="2"/>
  <c r="X3" i="2"/>
  <c r="L5" i="2"/>
  <c r="R5" i="2"/>
  <c r="X5" i="2"/>
  <c r="L6" i="2"/>
  <c r="R6" i="2"/>
  <c r="X6" i="2"/>
  <c r="L7" i="2"/>
  <c r="R7" i="2"/>
  <c r="X7" i="2"/>
  <c r="L8" i="2"/>
  <c r="R8" i="2"/>
  <c r="X8" i="2"/>
  <c r="L9" i="2"/>
  <c r="R9" i="2"/>
  <c r="X9" i="2"/>
  <c r="L10" i="2"/>
  <c r="R10" i="2"/>
  <c r="X10" i="2"/>
  <c r="L11" i="2"/>
  <c r="L13" i="2" s="1"/>
  <c r="R11" i="2"/>
  <c r="R17" i="2" s="1"/>
  <c r="X11" i="2"/>
  <c r="X12" i="2" s="1"/>
  <c r="G15" i="2"/>
  <c r="G16" i="2"/>
  <c r="G17" i="2"/>
  <c r="G18" i="2"/>
  <c r="G19" i="2"/>
  <c r="G20" i="2"/>
  <c r="G21" i="2"/>
  <c r="G22" i="2"/>
  <c r="G23" i="2"/>
  <c r="G24" i="2"/>
  <c r="G25" i="2"/>
  <c r="G26" i="2"/>
  <c r="G27" i="2"/>
  <c r="K29" i="2"/>
  <c r="Q29"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B8" i="1"/>
  <c r="X24" i="2" l="1"/>
  <c r="X20" i="2"/>
  <c r="X22" i="2"/>
  <c r="X28" i="2"/>
  <c r="X17" i="2"/>
  <c r="X25" i="2"/>
  <c r="X23" i="2"/>
  <c r="X21" i="2"/>
  <c r="X13" i="2"/>
  <c r="X14" i="2" s="1"/>
  <c r="X15" i="2" s="1"/>
  <c r="X27" i="2"/>
  <c r="X18" i="2"/>
  <c r="X16" i="2"/>
  <c r="L27" i="2"/>
  <c r="L42" i="2"/>
  <c r="L19" i="2"/>
  <c r="L29" i="2"/>
  <c r="L18" i="2"/>
  <c r="L14" i="2"/>
  <c r="L12" i="2"/>
  <c r="L30" i="2"/>
  <c r="R42" i="2"/>
  <c r="L32" i="2"/>
  <c r="R12" i="2"/>
  <c r="L33" i="2"/>
  <c r="L28" i="2"/>
  <c r="R29" i="2"/>
  <c r="L17" i="2"/>
  <c r="L34" i="2"/>
  <c r="L43" i="2"/>
  <c r="L36" i="2"/>
  <c r="R13" i="2"/>
  <c r="R27" i="2"/>
  <c r="R19" i="2"/>
  <c r="R36" i="2"/>
  <c r="R43" i="2"/>
  <c r="R32" i="2"/>
  <c r="R33" i="2"/>
  <c r="R34" i="2"/>
  <c r="R18" i="2"/>
  <c r="R14" i="2"/>
  <c r="R28" i="2"/>
  <c r="R30" i="2"/>
</calcChain>
</file>

<file path=xl/sharedStrings.xml><?xml version="1.0" encoding="utf-8"?>
<sst xmlns="http://schemas.openxmlformats.org/spreadsheetml/2006/main" count="615" uniqueCount="299">
  <si>
    <t xml:space="preserve">                                  Cotización de MultiProteccion </t>
  </si>
  <si>
    <t>FECHA COTIZACION</t>
  </si>
  <si>
    <t>Multiproteccion Comercial</t>
  </si>
  <si>
    <t xml:space="preserve">Productos </t>
  </si>
  <si>
    <t>INFORMACIÓN DEL CLIENTE</t>
  </si>
  <si>
    <t>Apartamento</t>
  </si>
  <si>
    <t xml:space="preserve">Descripcion del bien </t>
  </si>
  <si>
    <t xml:space="preserve">Segmento </t>
  </si>
  <si>
    <t>Plus</t>
  </si>
  <si>
    <t>Personal</t>
  </si>
  <si>
    <t>N/A</t>
  </si>
  <si>
    <t>Incendio, Impacto de Rayo, Daños por Humo, Explosión</t>
  </si>
  <si>
    <t>Caída de Arboles, Caída de Aeronaves, Ondas Sónicas</t>
  </si>
  <si>
    <t>Daños Directos por Vendaval, Huracán, Tornado, Tromba o Granizo</t>
  </si>
  <si>
    <t>Terremoto, Temblor, Erupción Volcánica</t>
  </si>
  <si>
    <t>Daños directos por Inundación, Daños por Agua y Desbordamiento del Mar</t>
  </si>
  <si>
    <t>Desórdenes Públicos, Daños por Maldad, Actos de Vandalismo o Malintencionados</t>
  </si>
  <si>
    <t>Daños comunes por agua, Por omisión de cierre de llaves o grifos de agua</t>
  </si>
  <si>
    <t>Daños comunes por agua, Por goteo o filtración</t>
  </si>
  <si>
    <t>Daños Indirectos por Rayo</t>
  </si>
  <si>
    <t>Bienes Refrigerados</t>
  </si>
  <si>
    <t>Daños Estéticos</t>
  </si>
  <si>
    <t>Gastos de Cerrajería por Emergencia</t>
  </si>
  <si>
    <t>Gasto de Reposición de Cerradura</t>
  </si>
  <si>
    <t>Gastos Extraordinarios</t>
  </si>
  <si>
    <t>Reconstrucción de Jardines</t>
  </si>
  <si>
    <t>Rotura de Cristales</t>
  </si>
  <si>
    <t>Pérdida de Equipaje</t>
  </si>
  <si>
    <t>Robo con Forzamiento Contenido  y Caja Fuerte</t>
  </si>
  <si>
    <t>Asalto Dentro - dinero, valores y contenido</t>
  </si>
  <si>
    <t>Asalto fuera - dinero, valores y contenido</t>
  </si>
  <si>
    <t>Objetos de valor (aplica para Joyas y Alhajas)</t>
  </si>
  <si>
    <t>Fidelidad de Empleados Domésticos</t>
  </si>
  <si>
    <t xml:space="preserve">Gastos Médicos para Empleados Domésticos </t>
  </si>
  <si>
    <t>Inhabilitación de la Vivienda</t>
  </si>
  <si>
    <t>Hospedaje para Mascotas</t>
  </si>
  <si>
    <t>Cobertura de Accidentes para Mascotas</t>
  </si>
  <si>
    <t>Robo a Tarjeta de Crédito</t>
  </si>
  <si>
    <t>Responsabiliad Civil (LUC)</t>
  </si>
  <si>
    <t>Accidentes Personales</t>
  </si>
  <si>
    <t>Asistencia Exequial</t>
  </si>
  <si>
    <t>Servicio de Emergencia Médica</t>
  </si>
  <si>
    <t>COBERTURA</t>
  </si>
  <si>
    <t>SUMA ASEGURADA</t>
  </si>
  <si>
    <t xml:space="preserve">LIMITE </t>
  </si>
  <si>
    <t>DEDUCIBLE</t>
  </si>
  <si>
    <t xml:space="preserve">Multiproteccion Hogar - Standard </t>
  </si>
  <si>
    <t xml:space="preserve">Multiproteccion Hogar - Premium </t>
  </si>
  <si>
    <t xml:space="preserve">Multiproteccion Hogar - Standard - Colaboradores </t>
  </si>
  <si>
    <t xml:space="preserve">Multiproteccion Hogar- Premium - Colaboradores </t>
  </si>
  <si>
    <t>Multiproteccion Hogar - Standard - Clientes del Banco</t>
  </si>
  <si>
    <t>Multiproteccion Hogar - Premium - Clientes del Banco</t>
  </si>
  <si>
    <t xml:space="preserve">COMBINACION </t>
  </si>
  <si>
    <t xml:space="preserve">Tarifa </t>
  </si>
  <si>
    <t>Impacto de Vehículos, Impacto de Animales</t>
  </si>
  <si>
    <t>Daños por humo ampliado</t>
  </si>
  <si>
    <t xml:space="preserve">Extension Electrica para Maquinaria y aparatos Electricos </t>
  </si>
  <si>
    <t xml:space="preserve">Declaracion de Valores </t>
  </si>
  <si>
    <t xml:space="preserve">Nuevas Adquisiciones </t>
  </si>
  <si>
    <t>Traslados Temporales</t>
  </si>
  <si>
    <t>Gastos de Plomería por Emergencia</t>
  </si>
  <si>
    <t xml:space="preserve">Gastos de Electricidad por Emergencia </t>
  </si>
  <si>
    <t>Personal de Seguridad</t>
  </si>
  <si>
    <t>Equipos electronicos</t>
  </si>
  <si>
    <t xml:space="preserve">Standard </t>
  </si>
  <si>
    <t>Premium</t>
  </si>
  <si>
    <t>Comercial</t>
  </si>
  <si>
    <t>10% perdida, Minimo USD 250.00</t>
  </si>
  <si>
    <t>USD 250 por Acont.</t>
  </si>
  <si>
    <t>45 Dias</t>
  </si>
  <si>
    <t>USD 50.00 por Acont.</t>
  </si>
  <si>
    <t>Max. USD 5 000.00 por año</t>
  </si>
  <si>
    <t>Standard</t>
  </si>
  <si>
    <t xml:space="preserve">Prima Total </t>
  </si>
  <si>
    <t>Sin otro particular por el momento, quedo a sus órdenes para cualquier consulta adicional.</t>
  </si>
  <si>
    <t>Atentamente,</t>
  </si>
  <si>
    <t>Prima Antes de Impuesto</t>
  </si>
  <si>
    <t>Casa</t>
  </si>
  <si>
    <t>Comercio</t>
  </si>
  <si>
    <t>Preferencial</t>
  </si>
  <si>
    <t>60 Dias</t>
  </si>
  <si>
    <t>Max. USD 7 500.00 por año</t>
  </si>
  <si>
    <t>2% del monto asegurado (min USD 250.00)</t>
  </si>
  <si>
    <t xml:space="preserve">Incendio o Impacto de Rayo </t>
  </si>
  <si>
    <t>Daños por Humo</t>
  </si>
  <si>
    <t>Explosión</t>
  </si>
  <si>
    <t>Impacto de vehículos</t>
  </si>
  <si>
    <t>Ondas Sónicas</t>
  </si>
  <si>
    <t>Terremoto, Temblor, Erupción Volcánica,</t>
  </si>
  <si>
    <t>Daños directos por Inundación, Daños por Agua, Desbordamiento del Mar</t>
  </si>
  <si>
    <t>Desórdenes Públicos</t>
  </si>
  <si>
    <t>Daños por Maldad</t>
  </si>
  <si>
    <t>Saqueo</t>
  </si>
  <si>
    <t>Responsabilidad Civil General</t>
  </si>
  <si>
    <t xml:space="preserve">Fidelidad </t>
  </si>
  <si>
    <t>Defensa Judicial</t>
  </si>
  <si>
    <t>Robo con Forzamiento  Contenido</t>
  </si>
  <si>
    <t xml:space="preserve">Robo con Forzamiento Caja Fuerte </t>
  </si>
  <si>
    <t xml:space="preserve">USD 25 000.00 por evento y en agregado anual </t>
  </si>
  <si>
    <t xml:space="preserve">USD 10 000.00 por evento y en agregado anual </t>
  </si>
  <si>
    <t>Asalto Dentro y Fuera del Local</t>
  </si>
  <si>
    <t xml:space="preserve">USD 20 000.00 por evento y en agregado anual </t>
  </si>
  <si>
    <t>Equipo Electrónico.</t>
  </si>
  <si>
    <t>Vidrios.</t>
  </si>
  <si>
    <t>Max. USD 5 000.00</t>
  </si>
  <si>
    <t>USD 50 por Acont.</t>
  </si>
  <si>
    <t>Letreros.</t>
  </si>
  <si>
    <t>Carga Terrestre.</t>
  </si>
  <si>
    <t xml:space="preserve">Rotura de Planta Eléctrica. </t>
  </si>
  <si>
    <t>Remoción de Escombros.</t>
  </si>
  <si>
    <t>Para Comercio Favor de Cotizar el producto Multiproteccion Comercial</t>
  </si>
  <si>
    <t>No aplica para este segmento</t>
  </si>
  <si>
    <t>Favor colocar segmento del Banco</t>
  </si>
  <si>
    <t>No aplica Segmento del Banco</t>
  </si>
  <si>
    <t xml:space="preserve">No aplica para Comercio </t>
  </si>
  <si>
    <t>No aplica para Casa</t>
  </si>
  <si>
    <t xml:space="preserve">No aplica para Apartamento </t>
  </si>
  <si>
    <t>x</t>
  </si>
  <si>
    <t xml:space="preserve"> 50 000 por acont. aplica solo para Explosion</t>
  </si>
  <si>
    <t>2% del monto asegurado (min USD 250.00) por acont.</t>
  </si>
  <si>
    <t>10% perdida, Minimo USD 250.00 por acont.</t>
  </si>
  <si>
    <t xml:space="preserve">Por evento y en agregado anual </t>
  </si>
  <si>
    <t>USD 250.00 por acont.</t>
  </si>
  <si>
    <t>30 Dias.</t>
  </si>
  <si>
    <t>Max. por año</t>
  </si>
  <si>
    <t>USD 150.00 por Acont.</t>
  </si>
  <si>
    <t>Max. USD 3,000.00 por año</t>
  </si>
  <si>
    <t>USD 500.00 por Maleta/ USD 1,000.00 por evento y en agregado anual</t>
  </si>
  <si>
    <t>Efectivo hasta  USD 500.00 por año</t>
  </si>
  <si>
    <t>Muebles USD 1500 por año / Dvds y Efectivo  USD 500.00 por año</t>
  </si>
  <si>
    <t>Max. USD 10 000.00 por año/ Efectivo USD 500.00 por año.</t>
  </si>
  <si>
    <t>Joyas: Max. USD 3 000.00 sin declarar, 100% declarado. / Demas: Max. USD 1 000.00 sin declarar por unidad, 100% declarado.</t>
  </si>
  <si>
    <t xml:space="preserve">Max. USD 500.00  por empleado / Max. USD 1,000.00 anual y por colusion </t>
  </si>
  <si>
    <t xml:space="preserve">Reembolso  por año </t>
  </si>
  <si>
    <t xml:space="preserve"> limite total/ Reembolso de Gastos Funerarios hasta USD 1,500.00 </t>
  </si>
  <si>
    <t>Max.USD 5,000.00 por año</t>
  </si>
  <si>
    <t>USD 750.00 por Maleta/ USD 1,500.00 por evento</t>
  </si>
  <si>
    <t>Muebles USD 3000 por año / Dvds USD 750.00 por año y  Efectivo  USD 750.00 por año</t>
  </si>
  <si>
    <t>Max. USD 20, 000.00 por año y  Efectivo  USD 750.00 por año</t>
  </si>
  <si>
    <t>Max.  por año   y Efectivo  USD 750.00 por año</t>
  </si>
  <si>
    <t>Joyas: Max. USD 4 000.00 sin declarar, 100% declarado. / Demas: Max. USD 2,000.00 sin declarar, 100% declarado.</t>
  </si>
  <si>
    <t>Max. USD 7,500.00  por empleado / Max. USD 2,500.00 anual y por colusion</t>
  </si>
  <si>
    <t xml:space="preserve">Reembolso por año </t>
  </si>
  <si>
    <t xml:space="preserve">6 meses/ Max. USD 1,500 Mensuales. </t>
  </si>
  <si>
    <t xml:space="preserve">6 meses/ Max. USD 1,000 Mensuales. </t>
  </si>
  <si>
    <t>Max.  por año</t>
  </si>
  <si>
    <t xml:space="preserve"> limite total/ Reembolso de Gastos Funerarios hasta USD 2,500.00 </t>
  </si>
  <si>
    <t xml:space="preserve">USD 250.00 po Acont. </t>
  </si>
  <si>
    <t>2% del monto asegurado (min USD 1,000 y Maximo de USD 150,000)</t>
  </si>
  <si>
    <t xml:space="preserve">1% del monto asegurado (min USD 1,000 y Maximo de USD 100,000) para Daños Directos por Inundacion y Desb. Del Mar y Max. USD 25,000 para Daños por agua. </t>
  </si>
  <si>
    <t>Max.  por año y USD 1,000 para Gastos Medicos.</t>
  </si>
  <si>
    <t>Max. USD 10, 000.00</t>
  </si>
  <si>
    <t>Max. USD 1, 000.00 por empleado y USD 4 000 por año</t>
  </si>
  <si>
    <t xml:space="preserve">Max. USD 20, 000.00 </t>
  </si>
  <si>
    <t>Max. USD 5, 000.00</t>
  </si>
  <si>
    <t>Multiproteccion Hogar - Premium - Clientes del BancoCasaPersonal0.5</t>
  </si>
  <si>
    <t>Multiproteccion Hogar - Premium - Clientes del BancoApartamentoPersonal0.5</t>
  </si>
  <si>
    <t>Multiproteccion Hogar - Standard - Clientes del BancoCasaPreferencial1</t>
  </si>
  <si>
    <t>Multiproteccion Hogar - Standard - Clientes del BancoCasaPlus1</t>
  </si>
  <si>
    <t>Multiproteccion Hogar - Standard - Clientes del BancoCasaPersonal1</t>
  </si>
  <si>
    <t>Multiproteccion Hogar - Standard - Clientes del BancoApartamentoPreferencial1</t>
  </si>
  <si>
    <t>Multiproteccion Hogar - Standard - Clientes del BancoApartamentoPlus1</t>
  </si>
  <si>
    <t>Multiproteccion Hogar - Standard - Clientes del BancoApartamentoPersonal1</t>
  </si>
  <si>
    <t>Multiproteccion Hogar - Premium - Clientes del BancoCasaPreferencial1</t>
  </si>
  <si>
    <t>Multiproteccion Hogar - Premium - Clientes del BancoCasaPlus1</t>
  </si>
  <si>
    <t>Multiproteccion Hogar - Premium - Clientes del BancoCasaPersonal1</t>
  </si>
  <si>
    <t>Multiproteccion Hogar - Premium - Clientes del BancoApartamentoPreferencial1</t>
  </si>
  <si>
    <t>Multiproteccion Hogar - Premium - Clientes del BancoApartamentoPlus1</t>
  </si>
  <si>
    <t>Multiproteccion Hogar - Premium - Clientes del BancoApartamentoPersonal1</t>
  </si>
  <si>
    <t>Multiproteccion Hogar - Standard CasaPreferencial1</t>
  </si>
  <si>
    <t>Multiproteccion Hogar - Standard ApartamentoPreferencial1</t>
  </si>
  <si>
    <t>Multiproteccion Hogar - Standard ComercioPreferencial1</t>
  </si>
  <si>
    <t>Multiproteccion Hogar - Standard CasaPlus1</t>
  </si>
  <si>
    <t>Multiproteccion Hogar - Standard ApartamentoPlus1</t>
  </si>
  <si>
    <t>Multiproteccion Hogar - Standard ComercioPlus1</t>
  </si>
  <si>
    <t>Multiproteccion Hogar - Standard CasaPersonal1</t>
  </si>
  <si>
    <t>Multiproteccion Hogar - Standard ApartamentoPersonal1</t>
  </si>
  <si>
    <t>Multiproteccion Hogar - Standard ComercioPersonal1</t>
  </si>
  <si>
    <t>Multiproteccion Hogar - Premium CasaPreferencial1</t>
  </si>
  <si>
    <t>Multiproteccion Hogar - Premium ApartamentoPreferencial1</t>
  </si>
  <si>
    <t>Multiproteccion Hogar - Premium ComercioPreferencial1</t>
  </si>
  <si>
    <t>Multiproteccion Hogar - Premium CasaPlus1</t>
  </si>
  <si>
    <t>Multiproteccion Hogar - Premium ApartamentoPlus1</t>
  </si>
  <si>
    <t>Multiproteccion Hogar - Premium ComercioPlus1</t>
  </si>
  <si>
    <t>Multiproteccion Hogar - Premium CasaPersonal1</t>
  </si>
  <si>
    <t>Multiproteccion Hogar - Premium ApartamentoPersonal1</t>
  </si>
  <si>
    <t>Multiproteccion Hogar - Premium ComercioPersonal1</t>
  </si>
  <si>
    <t>Multiproteccion Hogar - Standard - Colaboradores CasaPreferencial1</t>
  </si>
  <si>
    <t>Multiproteccion Hogar - Standard - Colaboradores ApartamentoPreferencial1</t>
  </si>
  <si>
    <t>Multiproteccion Hogar - Standard - Colaboradores ComercioPreferencial1</t>
  </si>
  <si>
    <t>Multiproteccion Hogar - Standard - Colaboradores CasaPlus1</t>
  </si>
  <si>
    <t>Multiproteccion Hogar - Standard - Colaboradores ApartamentoPlus1</t>
  </si>
  <si>
    <t>Multiproteccion Hogar - Standard - Colaboradores ComercioPlus1</t>
  </si>
  <si>
    <t>Multiproteccion Hogar - Standard - Colaboradores CasaPersonal1</t>
  </si>
  <si>
    <t>Multiproteccion Hogar - Standard - Colaboradores ApartamentoPersonal1</t>
  </si>
  <si>
    <t>Multiproteccion Hogar - Standard - Colaboradores ComercioPersonal1</t>
  </si>
  <si>
    <t>Multiproteccion Hogar- Premium - Colaboradores CasaPreferencial1</t>
  </si>
  <si>
    <t>Multiproteccion Hogar- Premium - Colaboradores ApartamentoPreferencial1</t>
  </si>
  <si>
    <t>Multiproteccion Hogar- Premium - Colaboradores ComercioPreferencial1</t>
  </si>
  <si>
    <t>Multiproteccion Hogar- Premium - Colaboradores CasaPlus1</t>
  </si>
  <si>
    <t>Multiproteccion Hogar- Premium - Colaboradores ApartamentoPlus1</t>
  </si>
  <si>
    <t>Multiproteccion Hogar- Premium - Colaboradores ComercioPlus1</t>
  </si>
  <si>
    <t>Multiproteccion Hogar- Premium - Colaboradores CasaPersonal1</t>
  </si>
  <si>
    <t>Multiproteccion Hogar- Premium - Colaboradores ApartamentoPersonal1</t>
  </si>
  <si>
    <t>Multiproteccion Hogar- Premium - Colaboradores ComercioPersonal1</t>
  </si>
  <si>
    <t>Multiproteccion ComercialCasaPreferencial1</t>
  </si>
  <si>
    <t>Multiproteccion ComercialApartamentoPreferencial1</t>
  </si>
  <si>
    <t>Multiproteccion ComercialComercioPreferencial1</t>
  </si>
  <si>
    <t>Multiproteccion ComercialCasaPlus1</t>
  </si>
  <si>
    <t>Multiproteccion ComercialApartamentoPlus1</t>
  </si>
  <si>
    <t>Multiproteccion ComercialComercioPlus1</t>
  </si>
  <si>
    <t>Multiproteccion ComercialCasaPersonal1</t>
  </si>
  <si>
    <t>Multiproteccion ComercialApartamentoPersonal1</t>
  </si>
  <si>
    <t>Multiproteccion ComercialComercioPersonal1</t>
  </si>
  <si>
    <t>Multiproteccion Hogar - Standard - Clientes del BancoComercioPreferencial1</t>
  </si>
  <si>
    <t>Multiproteccion Hogar - Standard - Clientes del BancoComercioPlus1</t>
  </si>
  <si>
    <t>Multiproteccion Hogar - Standard - Clientes del BancoComercioPersonal1</t>
  </si>
  <si>
    <t>Multiproteccion Hogar - Premium - Clientes del BancoComercioPreferencial1</t>
  </si>
  <si>
    <t>Multiproteccion Hogar - Premium - Clientes del BancoComercioPlus1</t>
  </si>
  <si>
    <t>Multiproteccion Hogar - Premium - Clientes del BancoComercioPersonal1</t>
  </si>
  <si>
    <t>Multiproteccion Hogar - Standard Casa1</t>
  </si>
  <si>
    <t>Multiproteccion Hogar - Standard Apartamento1</t>
  </si>
  <si>
    <t>Multiproteccion Hogar - Standard Comercio1</t>
  </si>
  <si>
    <t>Multiproteccion Hogar - Premium Casa1</t>
  </si>
  <si>
    <t>Multiproteccion Hogar - Premium Apartamento1</t>
  </si>
  <si>
    <t>Multiproteccion Hogar - Premium Comercio1</t>
  </si>
  <si>
    <t>Multiproteccion Hogar - Standard - Colaboradores Casa1</t>
  </si>
  <si>
    <t>Multiproteccion Hogar - Standard - Colaboradores Apartamento1</t>
  </si>
  <si>
    <t>Multiproteccion Hogar - Standard - Colaboradores Comercio1</t>
  </si>
  <si>
    <t>Multiproteccion Hogar- Premium - Colaboradores Casa1</t>
  </si>
  <si>
    <t>Multiproteccion Hogar- Premium - Colaboradores Apartamento1</t>
  </si>
  <si>
    <t>Multiproteccion Hogar- Premium - Colaboradores Comercio1</t>
  </si>
  <si>
    <t>Multiproteccion ComercialComercio</t>
  </si>
  <si>
    <t>Multiproteccion Hogar - Standard Comercio0.5</t>
  </si>
  <si>
    <t>Multiproteccion Hogar - Premium Comercio0.5</t>
  </si>
  <si>
    <t>Multiproteccion Hogar - Standard - Colaboradores Comercio0.5</t>
  </si>
  <si>
    <t>Multiproteccion Hogar- Premium - Colaboradores Comercio0.5</t>
  </si>
  <si>
    <t>Multiproteccion Hogar - Standard - Clientes del BancoCasa1</t>
  </si>
  <si>
    <t>Multiproteccion Hogar - Standard - Clientes del BancoApartamento1</t>
  </si>
  <si>
    <t>Multiproteccion Hogar - Standard - Clientes del BancoComercio1</t>
  </si>
  <si>
    <t>Multiproteccion Hogar - Premium - Clientes del BancoCasa1</t>
  </si>
  <si>
    <t>Multiproteccion Hogar - Premium - Clientes del BancoApartamento1</t>
  </si>
  <si>
    <t>Multiproteccion Hogar - Premium - Clientes del BancoComercio1</t>
  </si>
  <si>
    <t>Multiproteccion ComercialCasa1</t>
  </si>
  <si>
    <t>Multiproteccion ComercialApartamento1</t>
  </si>
  <si>
    <t>suma asegurada</t>
  </si>
  <si>
    <t>minima</t>
  </si>
  <si>
    <t>maxima</t>
  </si>
  <si>
    <t>Seguros Sura S.A.</t>
  </si>
  <si>
    <t>Estructura</t>
  </si>
  <si>
    <t xml:space="preserve"> 51 000 por acont. aplica solo para Explosion</t>
  </si>
  <si>
    <t>Incendio, Impacto de Rayo, Daños por Humo, Explosión (Estructura)</t>
  </si>
  <si>
    <t>sura2017*</t>
  </si>
  <si>
    <t xml:space="preserve">Equipo móvil </t>
  </si>
  <si>
    <t>Equipo fijo</t>
  </si>
  <si>
    <t>Ambos</t>
  </si>
  <si>
    <t>Robo por forzamiento, asalto y eventos relacionados con ellos</t>
  </si>
  <si>
    <t>Defectos o desperfectos en diseños y materiales</t>
  </si>
  <si>
    <t>Cortocircuito, exceso de voltaje, inducción</t>
  </si>
  <si>
    <t>Quemaduras superficiales y carbonización, humo, hollín</t>
  </si>
  <si>
    <t>Fuerzas de la naturaleza como tempestad, inundación, granizo, corrimiento de tierra, a excepción de peligros sísmicos</t>
  </si>
  <si>
    <t>Cualquier influencia de agua y humedad, así como la corrosión resultante</t>
  </si>
  <si>
    <t xml:space="preserve">Cualquier otro evento que no se excluya en las Condiciones Generales de esta póliza. </t>
  </si>
  <si>
    <t>Nombre del Cliente</t>
  </si>
  <si>
    <t>Forma de Pago</t>
  </si>
  <si>
    <t>INFORMACIÓN DE LOS BIENES ASEGURADOS</t>
  </si>
  <si>
    <t>MARCA</t>
  </si>
  <si>
    <t>MODELO</t>
  </si>
  <si>
    <t>BIEN ASEGURADO</t>
  </si>
  <si>
    <t>Juegos electrónicos (Wii, PlayStation, X-box)</t>
  </si>
  <si>
    <t>Televisor</t>
  </si>
  <si>
    <t>Cámara videofilmadora</t>
  </si>
  <si>
    <t>Cámara fotográfica y sus accesorios</t>
  </si>
  <si>
    <t>Cámara de vigilancia</t>
  </si>
  <si>
    <t>Equipo de Sonido/Música</t>
  </si>
  <si>
    <t>Router</t>
  </si>
  <si>
    <t>Tableta electrónica</t>
  </si>
  <si>
    <t>Reloj Electrónico</t>
  </si>
  <si>
    <t>Apple TV</t>
  </si>
  <si>
    <t>VALOR DE REPOSICIÓN</t>
  </si>
  <si>
    <t>TOTAL DE ARTICULOS ASEGURADOS</t>
  </si>
  <si>
    <t>VALOR TOTAL ASEGURADO</t>
  </si>
  <si>
    <t>OBSERVACIÓN</t>
  </si>
  <si>
    <t>SUBLÍMITES</t>
  </si>
  <si>
    <t>Computadora de escritorio</t>
  </si>
  <si>
    <t>Computadora portátil</t>
  </si>
  <si>
    <t xml:space="preserve">NOTA: ESTA COTIZACIÓN ES VALIDA POR 30 DÍAS </t>
  </si>
  <si>
    <t>APLICAN RESTRICCIONES SEGÚN PÓLITICA DE SUSCRIPCIÓN DE SEGUROS SURA</t>
  </si>
  <si>
    <t>SUMA ASEGURADA PARA EQUIPOS FIJOS</t>
  </si>
  <si>
    <t xml:space="preserve">SUMA ASEGURADA PARA EQUIPOS MOVILES </t>
  </si>
  <si>
    <t>Cotización de Equipo Electrónico</t>
  </si>
  <si>
    <t>Dirección del Riesgo</t>
  </si>
  <si>
    <t>Cédula de Identidad Personal o RUC</t>
  </si>
  <si>
    <t>Riesgos Cubiertos</t>
  </si>
  <si>
    <t>Impresora/Scanner</t>
  </si>
  <si>
    <t>Impresora Físcal</t>
  </si>
  <si>
    <t>Impuesto (5%)</t>
  </si>
  <si>
    <t xml:space="preserve">Cobertura de accesorios secundarios del Equipo Electrónico Portátil: En caso de aparecer expresamente en la carátula de la póliza el Amparo de Robo de accesorios secundarios, la Aseguradora indemnizará al Asegurado, hasta el límite establecido en la carátula de la póliza, contra la pérdida de cualqueir accesorio que fuera secundario al equipo electrónico tales como, mochila, maletín, funda o cualquier otro utilizado para el traslado o guarda de equipo electrónico propiedad del Asegurado, a consecuencia de un Robo ocurrido durante la vigencia de la póliza. </t>
  </si>
  <si>
    <t>5% de la pérdida, mínimo USD. 1,000.00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</si>
</sst>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B/.&quot;\ * #,##0.00_);_(&quot;B/.&quot;\ * \(#,##0.00\);_(&quot;B/.&quot;\ * &quot;-&quot;??_);_(@_)"/>
    <numFmt numFmtId="165" formatCode="_(* #,##0.00_);_(* \(#,##0.00\);_(* &quot;-&quot;??_);_(@_)"/>
    <numFmt numFmtId="166" formatCode="[$-180A]d&quot; de &quot;mmmm&quot; de &quot;yyyy;@"/>
    <numFmt numFmtId="167" formatCode="0.000%"/>
  </numFmts>
  <fonts count="25" x14ac:knownFonts="1">
    <font>
      <sz val="11"/>
      <color theme="1"/>
      <name val="Calibri"/>
      <family val="2"/>
      <scheme val="minor"/>
    </font>
    <font>
      <sz val="9"/>
      <name val="Arial"/>
      <family val="2"/>
    </font>
    <font>
      <sz val="10"/>
      <name val="Arial"/>
      <family val="2"/>
    </font>
    <font>
      <b/>
      <sz val="8"/>
      <name val="Arial"/>
      <family val="2"/>
    </font>
    <font>
      <sz val="11"/>
      <color theme="1"/>
      <name val="Calibri"/>
      <family val="2"/>
      <scheme val="minor"/>
    </font>
    <font>
      <b/>
      <sz val="10"/>
      <color rgb="FF000099"/>
      <name val="Calibri"/>
      <family val="2"/>
      <scheme val="minor"/>
    </font>
    <font>
      <sz val="11"/>
      <color theme="3"/>
      <name val="Calibri"/>
      <family val="2"/>
      <scheme val="minor"/>
    </font>
    <font>
      <sz val="8"/>
      <color theme="1"/>
      <name val="Calibri"/>
      <family val="2"/>
      <scheme val="minor"/>
    </font>
    <font>
      <b/>
      <sz val="8"/>
      <color rgb="FF000099"/>
      <name val="Calibri"/>
      <family val="2"/>
      <scheme val="minor"/>
    </font>
    <font>
      <sz val="8"/>
      <color theme="3"/>
      <name val="Calibri"/>
      <family val="2"/>
      <scheme val="minor"/>
    </font>
    <font>
      <sz val="11"/>
      <name val="Calibri"/>
      <family val="2"/>
      <scheme val="minor"/>
    </font>
    <font>
      <b/>
      <sz val="14"/>
      <color rgb="FF000099"/>
      <name val="Calibri"/>
      <family val="2"/>
      <scheme val="minor"/>
    </font>
    <font>
      <b/>
      <sz val="11"/>
      <name val="Calibri"/>
      <family val="2"/>
      <scheme val="minor"/>
    </font>
    <font>
      <sz val="10"/>
      <color theme="1"/>
      <name val="Calibri"/>
      <family val="2"/>
      <scheme val="minor"/>
    </font>
    <font>
      <sz val="9"/>
      <color theme="3"/>
      <name val="Calibri"/>
      <family val="2"/>
      <scheme val="minor"/>
    </font>
    <font>
      <b/>
      <sz val="9"/>
      <color rgb="FF000099"/>
      <name val="Calibri"/>
      <family val="2"/>
      <scheme val="minor"/>
    </font>
    <font>
      <sz val="9"/>
      <color theme="1"/>
      <name val="Calibri"/>
      <family val="2"/>
      <scheme val="minor"/>
    </font>
    <font>
      <b/>
      <sz val="18"/>
      <color rgb="FF000099"/>
      <name val="Calibri"/>
      <family val="2"/>
      <scheme val="minor"/>
    </font>
    <font>
      <sz val="11"/>
      <color rgb="FFFF0000"/>
      <name val="Calibri"/>
      <family val="2"/>
      <scheme val="minor"/>
    </font>
    <font>
      <b/>
      <sz val="11"/>
      <color rgb="FFFF0000"/>
      <name val="Calibri"/>
      <family val="2"/>
      <scheme val="minor"/>
    </font>
    <font>
      <sz val="9"/>
      <color rgb="FF000099"/>
      <name val="Calibri"/>
      <family val="2"/>
      <scheme val="minor"/>
    </font>
    <font>
      <b/>
      <sz val="11"/>
      <color theme="0"/>
      <name val="Calibri"/>
      <family val="2"/>
      <scheme val="minor"/>
    </font>
    <font>
      <sz val="11"/>
      <color theme="0"/>
      <name val="Calibri"/>
      <family val="2"/>
      <scheme val="minor"/>
    </font>
    <font>
      <b/>
      <sz val="14"/>
      <color rgb="FFFF0000"/>
      <name val="Calibri"/>
      <family val="2"/>
      <scheme val="minor"/>
    </font>
    <font>
      <b/>
      <sz val="10"/>
      <color theme="0"/>
      <name val="Calibri"/>
      <family val="2"/>
      <scheme val="minor"/>
    </font>
  </fonts>
  <fills count="14">
    <fill>
      <patternFill patternType="none"/>
    </fill>
    <fill>
      <patternFill patternType="gray125"/>
    </fill>
    <fill>
      <patternFill patternType="solid">
        <fgColor theme="7"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7"/>
        <bgColor indexed="64"/>
      </patternFill>
    </fill>
    <fill>
      <patternFill patternType="solid">
        <fgColor rgb="FFFFCC00"/>
        <bgColor indexed="64"/>
      </patternFill>
    </fill>
    <fill>
      <patternFill patternType="solid">
        <fgColor theme="2"/>
        <bgColor indexed="64"/>
      </patternFill>
    </fill>
    <fill>
      <patternFill patternType="solid">
        <fgColor theme="0"/>
        <bgColor indexed="64"/>
      </patternFill>
    </fill>
    <fill>
      <patternFill patternType="solid">
        <fgColor rgb="FF003399"/>
        <bgColor indexed="64"/>
      </patternFill>
    </fill>
  </fills>
  <borders count="47">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medium">
        <color indexed="64"/>
      </left>
      <right/>
      <top style="medium">
        <color indexed="64"/>
      </top>
      <bottom style="medium">
        <color indexed="64"/>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bottom/>
      <diagonal/>
    </border>
    <border>
      <left/>
      <right style="hair">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style="medium">
        <color indexed="64"/>
      </right>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hair">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hair">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medium">
        <color indexed="64"/>
      </top>
      <bottom style="medium">
        <color indexed="64"/>
      </bottom>
      <diagonal/>
    </border>
  </borders>
  <cellStyleXfs count="5">
    <xf numFmtId="0" fontId="0" fillId="0" borderId="0"/>
    <xf numFmtId="165" fontId="4" fillId="0" borderId="0" applyFont="0" applyFill="0" applyBorder="0" applyAlignment="0" applyProtection="0"/>
    <xf numFmtId="0" fontId="2" fillId="0" borderId="0"/>
    <xf numFmtId="9" fontId="4" fillId="0" borderId="0" applyFont="0" applyFill="0" applyBorder="0" applyAlignment="0" applyProtection="0"/>
    <xf numFmtId="164" fontId="4" fillId="0" borderId="0" applyFont="0" applyFill="0" applyBorder="0" applyAlignment="0" applyProtection="0"/>
  </cellStyleXfs>
  <cellXfs count="164">
    <xf numFmtId="0" fontId="0" fillId="0" borderId="0" xfId="0"/>
    <xf numFmtId="0" fontId="0" fillId="0" borderId="0" xfId="0" applyAlignment="1">
      <alignment horizontal="center"/>
    </xf>
    <xf numFmtId="0" fontId="0" fillId="0" borderId="0" xfId="0"/>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10" fontId="0" fillId="0" borderId="0" xfId="0" applyNumberFormat="1" applyAlignment="1">
      <alignment horizontal="center"/>
    </xf>
    <xf numFmtId="167" fontId="4" fillId="0" borderId="0" xfId="3" applyNumberFormat="1" applyFont="1" applyAlignment="1">
      <alignment horizontal="center"/>
    </xf>
    <xf numFmtId="10" fontId="4" fillId="0" borderId="0" xfId="3" applyNumberFormat="1" applyFont="1" applyAlignment="1">
      <alignment horizontal="center"/>
    </xf>
    <xf numFmtId="0" fontId="0" fillId="0" borderId="1" xfId="0" applyBorder="1" applyAlignment="1">
      <alignment horizontal="center"/>
    </xf>
    <xf numFmtId="0" fontId="0" fillId="0" borderId="2" xfId="0" applyBorder="1" applyAlignment="1">
      <alignment horizontal="center"/>
    </xf>
    <xf numFmtId="0" fontId="5" fillId="10" borderId="3" xfId="0" applyFont="1" applyFill="1" applyBorder="1" applyAlignment="1">
      <alignment vertical="center"/>
    </xf>
    <xf numFmtId="0" fontId="5" fillId="0" borderId="4" xfId="0" applyFont="1" applyBorder="1" applyProtection="1"/>
    <xf numFmtId="0" fontId="5" fillId="0" borderId="5" xfId="0" applyFont="1" applyBorder="1" applyProtection="1"/>
    <xf numFmtId="0" fontId="6" fillId="0" borderId="7" xfId="0" applyFont="1" applyBorder="1"/>
    <xf numFmtId="0" fontId="6" fillId="0" borderId="8" xfId="0" applyFont="1" applyBorder="1"/>
    <xf numFmtId="165" fontId="6" fillId="0" borderId="7" xfId="1" applyFont="1" applyBorder="1"/>
    <xf numFmtId="0" fontId="5" fillId="11" borderId="4" xfId="0" applyFont="1" applyFill="1" applyBorder="1" applyProtection="1"/>
    <xf numFmtId="0" fontId="5" fillId="0" borderId="4" xfId="0" applyFont="1" applyFill="1" applyBorder="1" applyProtection="1"/>
    <xf numFmtId="9" fontId="6" fillId="0" borderId="7" xfId="0" applyNumberFormat="1" applyFont="1" applyBorder="1"/>
    <xf numFmtId="0" fontId="7" fillId="0" borderId="0" xfId="0" applyFont="1"/>
    <xf numFmtId="0" fontId="8" fillId="10" borderId="9" xfId="0" applyFont="1" applyFill="1" applyBorder="1" applyAlignment="1">
      <alignment horizontal="center" vertical="center"/>
    </xf>
    <xf numFmtId="0" fontId="9" fillId="0" borderId="7" xfId="0" applyFont="1" applyBorder="1"/>
    <xf numFmtId="0" fontId="9" fillId="0" borderId="7" xfId="0" applyFont="1" applyBorder="1" applyAlignment="1">
      <alignment horizontal="left" vertical="center" wrapText="1"/>
    </xf>
    <xf numFmtId="0" fontId="9" fillId="0" borderId="8" xfId="0" applyFont="1" applyBorder="1"/>
    <xf numFmtId="0" fontId="8" fillId="10" borderId="10" xfId="0" applyFont="1" applyFill="1" applyBorder="1" applyAlignment="1">
      <alignment horizontal="center" vertical="center"/>
    </xf>
    <xf numFmtId="0" fontId="9" fillId="0" borderId="11" xfId="0" applyFont="1" applyBorder="1"/>
    <xf numFmtId="0" fontId="9" fillId="0" borderId="12" xfId="0" applyFont="1" applyBorder="1"/>
    <xf numFmtId="0" fontId="8" fillId="11" borderId="4" xfId="0" applyFont="1" applyFill="1" applyBorder="1" applyProtection="1"/>
    <xf numFmtId="0" fontId="8" fillId="0" borderId="4" xfId="0" applyFont="1" applyBorder="1" applyProtection="1"/>
    <xf numFmtId="0" fontId="8" fillId="0" borderId="4" xfId="0" applyFont="1" applyFill="1" applyBorder="1" applyProtection="1"/>
    <xf numFmtId="0" fontId="8" fillId="0" borderId="5" xfId="0" applyFont="1" applyBorder="1" applyProtection="1"/>
    <xf numFmtId="0" fontId="8" fillId="0" borderId="4" xfId="0" applyFont="1" applyBorder="1" applyAlignment="1" applyProtection="1">
      <alignment horizontal="left" vertical="center" wrapText="1"/>
    </xf>
    <xf numFmtId="0" fontId="0" fillId="0" borderId="0" xfId="0" applyFill="1" applyBorder="1"/>
    <xf numFmtId="0" fontId="5" fillId="10" borderId="9" xfId="0" applyFont="1" applyFill="1" applyBorder="1" applyAlignment="1">
      <alignment vertical="center"/>
    </xf>
    <xf numFmtId="0" fontId="8" fillId="11" borderId="16" xfId="0" applyFont="1" applyFill="1" applyBorder="1" applyProtection="1"/>
    <xf numFmtId="9" fontId="8" fillId="0" borderId="16" xfId="0" applyNumberFormat="1" applyFont="1" applyBorder="1" applyProtection="1"/>
    <xf numFmtId="0" fontId="5" fillId="11" borderId="16" xfId="0" applyFont="1" applyFill="1" applyBorder="1" applyProtection="1"/>
    <xf numFmtId="0" fontId="5" fillId="0" borderId="16" xfId="0" applyFont="1" applyBorder="1" applyProtection="1"/>
    <xf numFmtId="0" fontId="5" fillId="0" borderId="16" xfId="0" applyFont="1" applyFill="1" applyBorder="1" applyProtection="1"/>
    <xf numFmtId="0" fontId="5" fillId="0" borderId="17" xfId="0" applyFont="1" applyBorder="1" applyProtection="1"/>
    <xf numFmtId="9" fontId="5" fillId="0" borderId="16" xfId="0" applyNumberFormat="1" applyFont="1" applyBorder="1" applyProtection="1"/>
    <xf numFmtId="0" fontId="5" fillId="10" borderId="9" xfId="0" applyFont="1" applyFill="1" applyBorder="1" applyAlignment="1">
      <alignment horizontal="center" vertical="center"/>
    </xf>
    <xf numFmtId="0" fontId="5" fillId="10" borderId="9" xfId="0" applyFont="1" applyFill="1" applyBorder="1" applyAlignment="1">
      <alignment horizontal="center" vertical="center"/>
    </xf>
    <xf numFmtId="9" fontId="8" fillId="0" borderId="17" xfId="0" applyNumberFormat="1" applyFont="1" applyBorder="1" applyProtection="1"/>
    <xf numFmtId="165" fontId="6" fillId="0" borderId="8" xfId="1" applyFont="1" applyBorder="1"/>
    <xf numFmtId="0" fontId="7" fillId="0" borderId="11" xfId="0" applyFont="1" applyBorder="1"/>
    <xf numFmtId="0" fontId="0" fillId="0" borderId="19" xfId="0" applyBorder="1"/>
    <xf numFmtId="0" fontId="0" fillId="0" borderId="0" xfId="0" applyBorder="1"/>
    <xf numFmtId="0" fontId="5" fillId="3" borderId="4" xfId="0" applyFont="1" applyFill="1" applyBorder="1" applyProtection="1"/>
    <xf numFmtId="9" fontId="5" fillId="3" borderId="16" xfId="0" applyNumberFormat="1" applyFont="1" applyFill="1" applyBorder="1" applyProtection="1"/>
    <xf numFmtId="165" fontId="6" fillId="3" borderId="7" xfId="1" applyFont="1" applyFill="1" applyBorder="1"/>
    <xf numFmtId="0" fontId="9" fillId="3" borderId="7" xfId="0" applyFont="1" applyFill="1" applyBorder="1" applyAlignment="1">
      <alignment horizontal="left" vertical="center" wrapText="1"/>
    </xf>
    <xf numFmtId="0" fontId="9" fillId="3" borderId="11" xfId="0" applyFont="1" applyFill="1" applyBorder="1"/>
    <xf numFmtId="9" fontId="4" fillId="0" borderId="0" xfId="3" applyFont="1"/>
    <xf numFmtId="167" fontId="4" fillId="0" borderId="0" xfId="3" applyNumberFormat="1" applyFont="1" applyAlignment="1">
      <alignment horizontal="center"/>
    </xf>
    <xf numFmtId="9" fontId="0" fillId="0" borderId="0" xfId="0" applyNumberFormat="1"/>
    <xf numFmtId="10" fontId="0" fillId="0" borderId="0" xfId="0" applyNumberFormat="1"/>
    <xf numFmtId="0" fontId="0" fillId="0" borderId="0" xfId="0" applyProtection="1">
      <protection hidden="1"/>
    </xf>
    <xf numFmtId="0" fontId="8" fillId="0" borderId="0" xfId="0" applyFont="1" applyFill="1" applyBorder="1" applyProtection="1">
      <protection hidden="1"/>
    </xf>
    <xf numFmtId="0" fontId="1" fillId="0" borderId="0" xfId="2" applyFont="1" applyProtection="1">
      <protection hidden="1"/>
    </xf>
    <xf numFmtId="0" fontId="2" fillId="0" borderId="0" xfId="2" applyProtection="1">
      <protection hidden="1"/>
    </xf>
    <xf numFmtId="0" fontId="10" fillId="0" borderId="0" xfId="0" applyFont="1" applyProtection="1">
      <protection hidden="1"/>
    </xf>
    <xf numFmtId="0" fontId="11" fillId="0" borderId="0" xfId="0" applyFont="1" applyAlignment="1" applyProtection="1">
      <alignment vertical="center"/>
      <protection hidden="1"/>
    </xf>
    <xf numFmtId="0" fontId="13" fillId="0" borderId="0" xfId="0" applyFont="1" applyProtection="1">
      <protection hidden="1"/>
    </xf>
    <xf numFmtId="15" fontId="15" fillId="0" borderId="19" xfId="0" applyNumberFormat="1" applyFont="1" applyBorder="1" applyAlignment="1" applyProtection="1">
      <protection hidden="1"/>
    </xf>
    <xf numFmtId="0" fontId="16" fillId="0" borderId="11" xfId="0" applyFont="1" applyBorder="1" applyProtection="1">
      <protection hidden="1"/>
    </xf>
    <xf numFmtId="0" fontId="15" fillId="0" borderId="19" xfId="0" applyFont="1" applyBorder="1" applyProtection="1">
      <protection hidden="1"/>
    </xf>
    <xf numFmtId="0" fontId="16" fillId="0" borderId="21" xfId="0" applyFont="1" applyBorder="1" applyProtection="1">
      <protection hidden="1"/>
    </xf>
    <xf numFmtId="0" fontId="16" fillId="0" borderId="22" xfId="0" applyFont="1" applyBorder="1" applyProtection="1">
      <protection hidden="1"/>
    </xf>
    <xf numFmtId="0" fontId="16" fillId="0" borderId="12" xfId="0" applyFont="1" applyBorder="1" applyProtection="1">
      <protection hidden="1"/>
    </xf>
    <xf numFmtId="0" fontId="12" fillId="0" borderId="0" xfId="0" applyFont="1" applyBorder="1" applyAlignment="1" applyProtection="1">
      <protection hidden="1"/>
    </xf>
    <xf numFmtId="165" fontId="14" fillId="0" borderId="24" xfId="1" applyFont="1" applyBorder="1" applyAlignment="1" applyProtection="1">
      <alignment horizontal="center" vertical="center" wrapText="1"/>
      <protection hidden="1"/>
    </xf>
    <xf numFmtId="165" fontId="14" fillId="0" borderId="25" xfId="1" applyFont="1" applyBorder="1" applyAlignment="1" applyProtection="1">
      <alignment horizontal="center" vertical="center" wrapText="1"/>
      <protection hidden="1"/>
    </xf>
    <xf numFmtId="165" fontId="14" fillId="0" borderId="24" xfId="1" applyFont="1" applyFill="1" applyBorder="1" applyAlignment="1" applyProtection="1">
      <alignment horizontal="center" vertical="center" wrapText="1"/>
      <protection hidden="1"/>
    </xf>
    <xf numFmtId="165" fontId="14" fillId="0" borderId="25" xfId="1" applyFont="1" applyFill="1" applyBorder="1" applyAlignment="1" applyProtection="1">
      <alignment horizontal="center" vertical="center" wrapText="1"/>
      <protection hidden="1"/>
    </xf>
    <xf numFmtId="0" fontId="19" fillId="0" borderId="0" xfId="0" applyFont="1" applyFill="1" applyBorder="1" applyProtection="1">
      <protection hidden="1"/>
    </xf>
    <xf numFmtId="0" fontId="19" fillId="0" borderId="0" xfId="0" applyFont="1" applyBorder="1" applyAlignment="1" applyProtection="1">
      <protection hidden="1"/>
    </xf>
    <xf numFmtId="0" fontId="19" fillId="12" borderId="0" xfId="0" applyFont="1" applyFill="1" applyBorder="1" applyAlignment="1" applyProtection="1">
      <alignment horizontal="right"/>
      <protection hidden="1"/>
    </xf>
    <xf numFmtId="0" fontId="18" fillId="12" borderId="0" xfId="0" applyFont="1" applyFill="1" applyBorder="1" applyAlignment="1" applyProtection="1">
      <alignment horizontal="center"/>
      <protection hidden="1"/>
    </xf>
    <xf numFmtId="0" fontId="18" fillId="12" borderId="0" xfId="0" applyFont="1" applyFill="1" applyProtection="1">
      <protection hidden="1"/>
    </xf>
    <xf numFmtId="15" fontId="15" fillId="0" borderId="0" xfId="0" applyNumberFormat="1" applyFont="1" applyBorder="1" applyAlignment="1" applyProtection="1">
      <protection hidden="1"/>
    </xf>
    <xf numFmtId="0" fontId="15" fillId="0" borderId="0" xfId="0" applyFont="1" applyBorder="1" applyProtection="1">
      <protection hidden="1"/>
    </xf>
    <xf numFmtId="165" fontId="14" fillId="0" borderId="39" xfId="1" applyFont="1" applyBorder="1" applyAlignment="1" applyProtection="1">
      <alignment horizontal="left" vertical="center" wrapText="1"/>
      <protection hidden="1"/>
    </xf>
    <xf numFmtId="165" fontId="14" fillId="0" borderId="2" xfId="1" applyFont="1" applyBorder="1" applyAlignment="1" applyProtection="1">
      <alignment horizontal="left" vertical="center" wrapText="1"/>
      <protection hidden="1"/>
    </xf>
    <xf numFmtId="0" fontId="15" fillId="0" borderId="22" xfId="0" applyFont="1" applyBorder="1" applyAlignment="1" applyProtection="1">
      <alignment horizontal="center"/>
      <protection hidden="1"/>
    </xf>
    <xf numFmtId="164" fontId="15" fillId="0" borderId="12" xfId="4" applyFont="1" applyBorder="1" applyProtection="1">
      <protection hidden="1"/>
    </xf>
    <xf numFmtId="0" fontId="15" fillId="0" borderId="42" xfId="0" applyFont="1" applyBorder="1" applyAlignment="1" applyProtection="1">
      <alignment horizontal="center"/>
      <protection hidden="1"/>
    </xf>
    <xf numFmtId="15" fontId="15" fillId="0" borderId="13" xfId="0" applyNumberFormat="1" applyFont="1" applyBorder="1" applyAlignment="1" applyProtection="1">
      <alignment horizontal="center"/>
      <protection hidden="1"/>
    </xf>
    <xf numFmtId="15" fontId="15" fillId="0" borderId="46" xfId="0" applyNumberFormat="1" applyFont="1" applyBorder="1" applyAlignment="1" applyProtection="1">
      <alignment horizontal="center"/>
      <protection hidden="1"/>
    </xf>
    <xf numFmtId="15" fontId="15" fillId="0" borderId="18" xfId="0" applyNumberFormat="1" applyFont="1" applyBorder="1" applyAlignment="1" applyProtection="1">
      <alignment horizontal="center"/>
      <protection hidden="1"/>
    </xf>
    <xf numFmtId="15" fontId="15" fillId="0" borderId="42" xfId="0" applyNumberFormat="1" applyFont="1" applyBorder="1" applyAlignment="1" applyProtection="1">
      <alignment horizontal="center"/>
      <protection hidden="1"/>
    </xf>
    <xf numFmtId="15" fontId="15" fillId="0" borderId="6" xfId="0" applyNumberFormat="1" applyFont="1" applyBorder="1" applyAlignment="1" applyProtection="1">
      <alignment horizontal="center"/>
      <protection hidden="1"/>
    </xf>
    <xf numFmtId="0" fontId="15" fillId="0" borderId="42" xfId="0" applyFont="1" applyBorder="1" applyAlignment="1" applyProtection="1">
      <alignment horizontal="right"/>
      <protection hidden="1"/>
    </xf>
    <xf numFmtId="0" fontId="2" fillId="0" borderId="22" xfId="2" applyBorder="1" applyProtection="1">
      <protection hidden="1"/>
    </xf>
    <xf numFmtId="0" fontId="2" fillId="0" borderId="0" xfId="2" applyBorder="1" applyProtection="1">
      <protection hidden="1"/>
    </xf>
    <xf numFmtId="0" fontId="21" fillId="0" borderId="0" xfId="0" applyFont="1" applyBorder="1" applyAlignment="1" applyProtection="1">
      <protection hidden="1"/>
    </xf>
    <xf numFmtId="164" fontId="15" fillId="0" borderId="22" xfId="4" applyFont="1" applyBorder="1" applyAlignment="1" applyProtection="1">
      <alignment horizontal="center"/>
      <protection hidden="1"/>
    </xf>
    <xf numFmtId="0" fontId="22" fillId="0" borderId="0" xfId="0" applyFont="1" applyProtection="1">
      <protection hidden="1"/>
    </xf>
    <xf numFmtId="164" fontId="20" fillId="0" borderId="36" xfId="4" applyFont="1" applyBorder="1" applyProtection="1">
      <protection locked="0"/>
    </xf>
    <xf numFmtId="164" fontId="20" fillId="0" borderId="43" xfId="4" applyFont="1" applyBorder="1" applyProtection="1">
      <protection locked="0"/>
    </xf>
    <xf numFmtId="164" fontId="20" fillId="0" borderId="45" xfId="4" applyFont="1" applyBorder="1" applyProtection="1">
      <protection locked="0"/>
    </xf>
    <xf numFmtId="0" fontId="20" fillId="0" borderId="19" xfId="0" applyFont="1" applyBorder="1" applyProtection="1">
      <protection locked="0"/>
    </xf>
    <xf numFmtId="0" fontId="20" fillId="0" borderId="7" xfId="0" applyFont="1" applyBorder="1" applyProtection="1">
      <protection locked="0"/>
    </xf>
    <xf numFmtId="0" fontId="20" fillId="0" borderId="0" xfId="0" applyFont="1" applyBorder="1" applyProtection="1">
      <protection locked="0"/>
    </xf>
    <xf numFmtId="0" fontId="20" fillId="0" borderId="32" xfId="0" applyFont="1" applyBorder="1" applyProtection="1">
      <protection locked="0"/>
    </xf>
    <xf numFmtId="0" fontId="20" fillId="0" borderId="25" xfId="0" applyFont="1" applyBorder="1" applyProtection="1">
      <protection locked="0"/>
    </xf>
    <xf numFmtId="0" fontId="20" fillId="0" borderId="33" xfId="0" applyFont="1" applyBorder="1" applyProtection="1">
      <protection locked="0"/>
    </xf>
    <xf numFmtId="0" fontId="20" fillId="0" borderId="34" xfId="0" applyFont="1" applyBorder="1" applyProtection="1">
      <protection locked="0"/>
    </xf>
    <xf numFmtId="0" fontId="20" fillId="0" borderId="44" xfId="0" applyFont="1" applyBorder="1" applyProtection="1">
      <protection locked="0"/>
    </xf>
    <xf numFmtId="0" fontId="20" fillId="0" borderId="35" xfId="0" applyFont="1" applyBorder="1" applyProtection="1">
      <protection locked="0"/>
    </xf>
    <xf numFmtId="0" fontId="18" fillId="0" borderId="0" xfId="0" applyFont="1" applyProtection="1">
      <protection hidden="1"/>
    </xf>
    <xf numFmtId="0" fontId="23" fillId="0" borderId="0" xfId="0" applyFont="1" applyAlignment="1" applyProtection="1">
      <alignment vertical="center"/>
      <protection hidden="1"/>
    </xf>
    <xf numFmtId="164" fontId="18" fillId="0" borderId="0" xfId="4" applyFont="1" applyProtection="1">
      <protection hidden="1"/>
    </xf>
    <xf numFmtId="164" fontId="18" fillId="0" borderId="0" xfId="0" applyNumberFormat="1" applyFont="1" applyProtection="1">
      <protection hidden="1"/>
    </xf>
    <xf numFmtId="0" fontId="21" fillId="13" borderId="3" xfId="0" applyFont="1" applyFill="1" applyBorder="1" applyAlignment="1" applyProtection="1">
      <alignment vertical="center"/>
      <protection hidden="1"/>
    </xf>
    <xf numFmtId="0" fontId="21" fillId="13" borderId="9" xfId="0" applyFont="1" applyFill="1" applyBorder="1" applyAlignment="1" applyProtection="1">
      <alignment vertical="center"/>
      <protection hidden="1"/>
    </xf>
    <xf numFmtId="0" fontId="24" fillId="13" borderId="9" xfId="0" applyFont="1" applyFill="1" applyBorder="1" applyAlignment="1" applyProtection="1">
      <alignment horizontal="center" vertical="center"/>
      <protection hidden="1"/>
    </xf>
    <xf numFmtId="0" fontId="24" fillId="13" borderId="6" xfId="0" applyFont="1" applyFill="1" applyBorder="1" applyProtection="1">
      <protection hidden="1"/>
    </xf>
    <xf numFmtId="0" fontId="24" fillId="13" borderId="13" xfId="0" applyFont="1" applyFill="1" applyBorder="1" applyProtection="1">
      <protection hidden="1"/>
    </xf>
    <xf numFmtId="0" fontId="22" fillId="13" borderId="13" xfId="0" applyFont="1" applyFill="1" applyBorder="1" applyProtection="1">
      <protection hidden="1"/>
    </xf>
    <xf numFmtId="0" fontId="22" fillId="13" borderId="18" xfId="0" applyFont="1" applyFill="1" applyBorder="1" applyProtection="1">
      <protection hidden="1"/>
    </xf>
    <xf numFmtId="165" fontId="22" fillId="13" borderId="18" xfId="1" quotePrefix="1" applyNumberFormat="1" applyFont="1" applyFill="1" applyBorder="1" applyAlignment="1" applyProtection="1">
      <alignment horizontal="center"/>
      <protection hidden="1"/>
    </xf>
    <xf numFmtId="165" fontId="21" fillId="13" borderId="18" xfId="0" applyNumberFormat="1" applyFont="1" applyFill="1" applyBorder="1" applyProtection="1">
      <protection hidden="1"/>
    </xf>
    <xf numFmtId="0" fontId="24" fillId="13" borderId="6" xfId="0" applyFont="1" applyFill="1" applyBorder="1" applyAlignment="1" applyProtection="1">
      <alignment horizontal="right"/>
      <protection hidden="1"/>
    </xf>
    <xf numFmtId="43" fontId="22" fillId="13" borderId="0" xfId="0" applyNumberFormat="1" applyFont="1" applyFill="1" applyProtection="1">
      <protection hidden="1"/>
    </xf>
    <xf numFmtId="0" fontId="15" fillId="0" borderId="6" xfId="0" applyFont="1" applyBorder="1" applyAlignment="1" applyProtection="1">
      <alignment horizontal="center"/>
      <protection hidden="1"/>
    </xf>
    <xf numFmtId="0" fontId="15" fillId="0" borderId="18" xfId="0" applyFont="1" applyBorder="1" applyAlignment="1" applyProtection="1">
      <alignment horizontal="center"/>
      <protection hidden="1"/>
    </xf>
    <xf numFmtId="49" fontId="14" fillId="0" borderId="34" xfId="1" applyNumberFormat="1" applyFont="1" applyBorder="1" applyAlignment="1" applyProtection="1">
      <alignment horizontal="left" vertical="center" wrapText="1"/>
      <protection hidden="1"/>
    </xf>
    <xf numFmtId="49" fontId="14" fillId="0" borderId="35" xfId="1" applyNumberFormat="1" applyFont="1" applyBorder="1" applyAlignment="1" applyProtection="1">
      <alignment horizontal="left" vertical="center" wrapText="1"/>
      <protection hidden="1"/>
    </xf>
    <xf numFmtId="49" fontId="14" fillId="0" borderId="41" xfId="1" applyNumberFormat="1" applyFont="1" applyBorder="1" applyAlignment="1" applyProtection="1">
      <alignment horizontal="left" vertical="center" wrapText="1"/>
      <protection hidden="1"/>
    </xf>
    <xf numFmtId="0" fontId="24" fillId="13" borderId="6" xfId="0" applyFont="1" applyFill="1" applyBorder="1" applyAlignment="1" applyProtection="1">
      <alignment horizontal="center" vertical="center"/>
      <protection hidden="1"/>
    </xf>
    <xf numFmtId="0" fontId="24" fillId="13" borderId="13" xfId="0" applyFont="1" applyFill="1" applyBorder="1" applyAlignment="1" applyProtection="1">
      <alignment horizontal="center" vertical="center"/>
      <protection hidden="1"/>
    </xf>
    <xf numFmtId="0" fontId="24" fillId="13" borderId="18" xfId="0" applyFont="1" applyFill="1" applyBorder="1" applyAlignment="1" applyProtection="1">
      <alignment horizontal="center" vertical="center"/>
      <protection hidden="1"/>
    </xf>
    <xf numFmtId="166" fontId="17" fillId="0" borderId="0" xfId="0" applyNumberFormat="1" applyFont="1" applyBorder="1" applyAlignment="1" applyProtection="1">
      <alignment horizontal="center" vertical="center"/>
      <protection hidden="1"/>
    </xf>
    <xf numFmtId="0" fontId="21" fillId="13" borderId="29" xfId="0" applyFont="1" applyFill="1" applyBorder="1" applyAlignment="1" applyProtection="1">
      <alignment horizontal="center"/>
      <protection hidden="1"/>
    </xf>
    <xf numFmtId="0" fontId="21" fillId="13" borderId="37" xfId="0" applyFont="1" applyFill="1" applyBorder="1" applyAlignment="1" applyProtection="1">
      <alignment horizontal="center"/>
      <protection hidden="1"/>
    </xf>
    <xf numFmtId="0" fontId="21" fillId="13" borderId="30" xfId="0" applyFont="1" applyFill="1" applyBorder="1" applyAlignment="1" applyProtection="1">
      <alignment horizontal="center"/>
      <protection hidden="1"/>
    </xf>
    <xf numFmtId="0" fontId="21" fillId="13" borderId="31" xfId="0" applyFont="1" applyFill="1" applyBorder="1" applyAlignment="1" applyProtection="1">
      <alignment horizontal="center"/>
      <protection hidden="1"/>
    </xf>
    <xf numFmtId="166" fontId="5" fillId="0" borderId="26" xfId="0" applyNumberFormat="1" applyFont="1" applyBorder="1" applyAlignment="1" applyProtection="1">
      <alignment horizontal="center" vertical="center"/>
      <protection hidden="1"/>
    </xf>
    <xf numFmtId="166" fontId="5" fillId="0" borderId="38" xfId="0" applyNumberFormat="1" applyFont="1" applyBorder="1" applyAlignment="1" applyProtection="1">
      <alignment horizontal="center" vertical="center"/>
      <protection hidden="1"/>
    </xf>
    <xf numFmtId="166" fontId="5" fillId="0" borderId="27" xfId="0" applyNumberFormat="1" applyFont="1" applyBorder="1" applyAlignment="1" applyProtection="1">
      <alignment horizontal="center" vertical="center"/>
      <protection hidden="1"/>
    </xf>
    <xf numFmtId="166" fontId="5" fillId="0" borderId="28" xfId="0" applyNumberFormat="1" applyFont="1" applyBorder="1" applyAlignment="1" applyProtection="1">
      <alignment horizontal="center" vertical="center"/>
      <protection hidden="1"/>
    </xf>
    <xf numFmtId="0" fontId="14" fillId="0" borderId="15" xfId="0" applyFont="1" applyBorder="1" applyAlignment="1" applyProtection="1">
      <alignment horizontal="center" vertical="center"/>
      <protection locked="0" hidden="1"/>
    </xf>
    <xf numFmtId="15" fontId="14" fillId="0" borderId="20" xfId="0" applyNumberFormat="1" applyFont="1" applyBorder="1" applyAlignment="1" applyProtection="1">
      <alignment horizontal="center" vertical="center"/>
      <protection locked="0" hidden="1"/>
    </xf>
    <xf numFmtId="0" fontId="14" fillId="0" borderId="20" xfId="0" applyFont="1" applyBorder="1" applyAlignment="1" applyProtection="1">
      <alignment horizontal="center" vertical="center"/>
      <protection locked="0" hidden="1"/>
    </xf>
    <xf numFmtId="0" fontId="3" fillId="0" borderId="0" xfId="2" applyFont="1" applyAlignment="1" applyProtection="1">
      <alignment horizontal="center"/>
      <protection hidden="1"/>
    </xf>
    <xf numFmtId="165" fontId="14" fillId="0" borderId="40" xfId="1" applyFont="1" applyBorder="1" applyAlignment="1" applyProtection="1">
      <alignment horizontal="left" vertical="center" wrapText="1"/>
      <protection hidden="1"/>
    </xf>
    <xf numFmtId="165" fontId="14" fillId="0" borderId="39" xfId="1" applyFont="1" applyBorder="1" applyAlignment="1" applyProtection="1">
      <alignment horizontal="left" vertical="center" wrapText="1"/>
      <protection hidden="1"/>
    </xf>
    <xf numFmtId="165" fontId="14" fillId="0" borderId="32" xfId="1" applyFont="1" applyBorder="1" applyAlignment="1" applyProtection="1">
      <alignment horizontal="left" vertical="center" wrapText="1"/>
      <protection hidden="1"/>
    </xf>
    <xf numFmtId="165" fontId="14" fillId="0" borderId="2" xfId="1" applyFont="1" applyBorder="1" applyAlignment="1" applyProtection="1">
      <alignment horizontal="left" vertical="center" wrapText="1"/>
      <protection hidden="1"/>
    </xf>
    <xf numFmtId="0" fontId="1" fillId="0" borderId="0" xfId="2" applyFont="1" applyAlignment="1" applyProtection="1">
      <alignment horizontal="left"/>
      <protection hidden="1"/>
    </xf>
    <xf numFmtId="165" fontId="14" fillId="0" borderId="10" xfId="1" applyFont="1" applyBorder="1" applyAlignment="1" applyProtection="1">
      <alignment horizontal="center" vertical="center" wrapText="1"/>
      <protection hidden="1"/>
    </xf>
    <xf numFmtId="165" fontId="14" fillId="0" borderId="11" xfId="1" applyFont="1" applyBorder="1" applyAlignment="1" applyProtection="1">
      <alignment horizontal="center" vertical="center" wrapText="1"/>
      <protection hidden="1"/>
    </xf>
    <xf numFmtId="165" fontId="14" fillId="0" borderId="12" xfId="1" applyFont="1" applyBorder="1" applyAlignment="1" applyProtection="1">
      <alignment horizontal="center" vertical="center" wrapText="1"/>
      <protection hidden="1"/>
    </xf>
    <xf numFmtId="0" fontId="0" fillId="0" borderId="14" xfId="0" applyBorder="1" applyAlignment="1">
      <alignment horizontal="center"/>
    </xf>
    <xf numFmtId="0" fontId="0" fillId="0" borderId="15" xfId="0" applyBorder="1" applyAlignment="1">
      <alignment horizontal="center"/>
    </xf>
    <xf numFmtId="0" fontId="0" fillId="0" borderId="23" xfId="0" applyBorder="1" applyAlignment="1">
      <alignment horizontal="center"/>
    </xf>
  </cellXfs>
  <cellStyles count="5">
    <cellStyle name="Millares" xfId="1" builtinId="3"/>
    <cellStyle name="Moneda" xfId="4" builtinId="4"/>
    <cellStyle name="Normal" xfId="0" builtinId="0"/>
    <cellStyle name="Normal 2" xfId="2" xr:uid="{00000000-0005-0000-0000-000003000000}"/>
    <cellStyle name="Porcentaje" xfId="3" builtinId="5"/>
  </cellStyles>
  <dxfs count="0"/>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2889541</xdr:colOff>
      <xdr:row>1</xdr:row>
      <xdr:rowOff>27486</xdr:rowOff>
    </xdr:from>
    <xdr:to>
      <xdr:col>6</xdr:col>
      <xdr:colOff>1243447</xdr:colOff>
      <xdr:row>4</xdr:row>
      <xdr:rowOff>64942</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9018" y="217986"/>
          <a:ext cx="1323974" cy="4790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IA136"/>
  <sheetViews>
    <sheetView showGridLines="0" tabSelected="1" topLeftCell="A34" zoomScale="110" zoomScaleNormal="110" zoomScaleSheetLayoutView="100" workbookViewId="0">
      <selection activeCell="B20" sqref="B20:G24"/>
    </sheetView>
  </sheetViews>
  <sheetFormatPr baseColWidth="10" defaultColWidth="0" defaultRowHeight="15" zeroHeight="1" x14ac:dyDescent="0.25"/>
  <cols>
    <col min="1" max="1" width="1.7109375" style="64" customWidth="1"/>
    <col min="2" max="2" width="35.140625" style="64" customWidth="1"/>
    <col min="3" max="3" width="19.140625" style="64" customWidth="1"/>
    <col min="4" max="4" width="2.7109375" style="64" hidden="1" customWidth="1"/>
    <col min="5" max="5" width="21.5703125" style="64" customWidth="1"/>
    <col min="6" max="6" width="44.5703125" style="64" customWidth="1"/>
    <col min="7" max="7" width="20.28515625" style="64" customWidth="1"/>
    <col min="8" max="8" width="2" style="64" bestFit="1" customWidth="1"/>
    <col min="9" max="9" width="0.140625" style="64" customWidth="1"/>
    <col min="10" max="10" width="4" style="117" hidden="1" customWidth="1"/>
    <col min="11" max="11" width="9" style="117" hidden="1" customWidth="1"/>
    <col min="12" max="12" width="13" style="117" hidden="1" customWidth="1"/>
    <col min="13" max="13" width="41" style="117" hidden="1" customWidth="1"/>
    <col min="14" max="235" width="0.140625" style="117" hidden="1" customWidth="1"/>
    <col min="236" max="16384" width="0.140625" style="64" hidden="1"/>
  </cols>
  <sheetData>
    <row r="1" spans="1:12" x14ac:dyDescent="0.25"/>
    <row r="2" spans="1:12" x14ac:dyDescent="0.25"/>
    <row r="3" spans="1:12" x14ac:dyDescent="0.25"/>
    <row r="4" spans="1:12" ht="4.7" customHeight="1" x14ac:dyDescent="0.25"/>
    <row r="5" spans="1:12" ht="23.25" x14ac:dyDescent="0.25">
      <c r="A5" s="69" t="s">
        <v>0</v>
      </c>
      <c r="B5" s="140" t="s">
        <v>290</v>
      </c>
      <c r="C5" s="140"/>
      <c r="D5" s="140"/>
      <c r="E5" s="140"/>
      <c r="F5" s="140"/>
      <c r="G5" s="140"/>
      <c r="H5" s="69"/>
      <c r="I5" s="69"/>
      <c r="J5" s="118"/>
    </row>
    <row r="6" spans="1:12" ht="6" customHeight="1" thickBot="1" x14ac:dyDescent="0.3"/>
    <row r="7" spans="1:12" ht="15.75" thickBot="1" x14ac:dyDescent="0.3">
      <c r="B7" s="141" t="s">
        <v>1</v>
      </c>
      <c r="C7" s="142"/>
      <c r="D7" s="142"/>
      <c r="E7" s="143"/>
      <c r="F7" s="143"/>
      <c r="G7" s="144"/>
    </row>
    <row r="8" spans="1:12" ht="15.75" thickBot="1" x14ac:dyDescent="0.3">
      <c r="B8" s="145">
        <f ca="1">TODAY()</f>
        <v>44125</v>
      </c>
      <c r="C8" s="146"/>
      <c r="D8" s="146"/>
      <c r="E8" s="147"/>
      <c r="F8" s="147"/>
      <c r="G8" s="148"/>
    </row>
    <row r="9" spans="1:12" ht="3" customHeight="1" x14ac:dyDescent="0.25">
      <c r="B9" s="70"/>
      <c r="C9" s="70"/>
      <c r="D9" s="70"/>
      <c r="E9" s="70"/>
      <c r="F9" s="70"/>
      <c r="G9" s="70"/>
    </row>
    <row r="10" spans="1:12" ht="3" customHeight="1" thickBot="1" x14ac:dyDescent="0.3">
      <c r="B10" s="70"/>
      <c r="C10" s="70"/>
      <c r="D10" s="70"/>
      <c r="E10" s="70"/>
      <c r="F10" s="70"/>
      <c r="G10" s="70"/>
    </row>
    <row r="11" spans="1:12" ht="15.75" thickBot="1" x14ac:dyDescent="0.3">
      <c r="B11" s="137" t="s">
        <v>4</v>
      </c>
      <c r="C11" s="138"/>
      <c r="D11" s="138"/>
      <c r="E11" s="138"/>
      <c r="F11" s="138"/>
      <c r="G11" s="139"/>
      <c r="L11" s="117" t="s">
        <v>253</v>
      </c>
    </row>
    <row r="12" spans="1:12" x14ac:dyDescent="0.25">
      <c r="B12" s="71" t="s">
        <v>263</v>
      </c>
      <c r="C12" s="87"/>
      <c r="D12" s="87"/>
      <c r="E12" s="150"/>
      <c r="F12" s="150"/>
      <c r="G12" s="72"/>
      <c r="L12" s="117" t="s">
        <v>254</v>
      </c>
    </row>
    <row r="13" spans="1:12" x14ac:dyDescent="0.25">
      <c r="B13" s="73" t="s">
        <v>292</v>
      </c>
      <c r="C13" s="88"/>
      <c r="D13" s="88"/>
      <c r="E13" s="149"/>
      <c r="F13" s="149"/>
      <c r="G13" s="72"/>
      <c r="L13" s="117" t="s">
        <v>255</v>
      </c>
    </row>
    <row r="14" spans="1:12" x14ac:dyDescent="0.25">
      <c r="B14" s="73" t="s">
        <v>264</v>
      </c>
      <c r="C14" s="88"/>
      <c r="D14" s="88"/>
      <c r="E14" s="151"/>
      <c r="F14" s="151"/>
      <c r="G14" s="72"/>
    </row>
    <row r="15" spans="1:12" x14ac:dyDescent="0.25">
      <c r="B15" s="73" t="s">
        <v>291</v>
      </c>
      <c r="C15" s="88"/>
      <c r="D15" s="88"/>
      <c r="E15" s="151"/>
      <c r="F15" s="151"/>
      <c r="G15" s="72"/>
    </row>
    <row r="16" spans="1:12" ht="5.25" customHeight="1" thickBot="1" x14ac:dyDescent="0.3">
      <c r="B16" s="74"/>
      <c r="C16" s="75"/>
      <c r="D16" s="75"/>
      <c r="E16" s="75"/>
      <c r="F16" s="75"/>
      <c r="G16" s="76"/>
    </row>
    <row r="17" spans="2:235" s="68" customFormat="1" ht="6" customHeight="1" thickBot="1" x14ac:dyDescent="0.3">
      <c r="B17" s="82"/>
      <c r="C17" s="82"/>
      <c r="D17" s="82"/>
      <c r="E17" s="83"/>
      <c r="F17" s="83"/>
      <c r="G17" s="83"/>
      <c r="H17" s="77"/>
      <c r="I17" s="77"/>
      <c r="J17" s="83"/>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7"/>
      <c r="DG17" s="117"/>
      <c r="DH17" s="117"/>
      <c r="DI17" s="117"/>
      <c r="DJ17" s="117"/>
      <c r="DK17" s="117"/>
      <c r="DL17" s="117"/>
      <c r="DM17" s="117"/>
      <c r="DN17" s="117"/>
      <c r="DO17" s="117"/>
      <c r="DP17" s="117"/>
      <c r="DQ17" s="117"/>
      <c r="DR17" s="117"/>
      <c r="DS17" s="117"/>
      <c r="DT17" s="117"/>
      <c r="DU17" s="117"/>
      <c r="DV17" s="117"/>
      <c r="DW17" s="117"/>
      <c r="DX17" s="117"/>
      <c r="DY17" s="117"/>
      <c r="DZ17" s="117"/>
      <c r="EA17" s="117"/>
      <c r="EB17" s="117"/>
      <c r="EC17" s="117"/>
      <c r="ED17" s="117"/>
      <c r="EE17" s="117"/>
      <c r="EF17" s="117"/>
      <c r="EG17" s="117"/>
      <c r="EH17" s="117"/>
      <c r="EI17" s="117"/>
      <c r="EJ17" s="117"/>
      <c r="EK17" s="117"/>
      <c r="EL17" s="117"/>
      <c r="EM17" s="117"/>
      <c r="EN17" s="117"/>
      <c r="EO17" s="117"/>
      <c r="EP17" s="117"/>
      <c r="EQ17" s="117"/>
      <c r="ER17" s="117"/>
      <c r="ES17" s="117"/>
      <c r="ET17" s="117"/>
      <c r="EU17" s="117"/>
      <c r="EV17" s="117"/>
      <c r="EW17" s="117"/>
      <c r="EX17" s="117"/>
      <c r="EY17" s="117"/>
      <c r="EZ17" s="117"/>
      <c r="FA17" s="117"/>
      <c r="FB17" s="117"/>
      <c r="FC17" s="117"/>
      <c r="FD17" s="117"/>
      <c r="FE17" s="117"/>
      <c r="FF17" s="117"/>
      <c r="FG17" s="117"/>
      <c r="FH17" s="117"/>
      <c r="FI17" s="117"/>
      <c r="FJ17" s="117"/>
      <c r="FK17" s="117"/>
      <c r="FL17" s="117"/>
      <c r="FM17" s="117"/>
      <c r="FN17" s="117"/>
      <c r="FO17" s="117"/>
      <c r="FP17" s="117"/>
      <c r="FQ17" s="117"/>
      <c r="FR17" s="117"/>
      <c r="FS17" s="117"/>
      <c r="FT17" s="117"/>
      <c r="FU17" s="117"/>
      <c r="FV17" s="117"/>
      <c r="FW17" s="117"/>
      <c r="FX17" s="117"/>
      <c r="FY17" s="117"/>
      <c r="FZ17" s="117"/>
      <c r="GA17" s="117"/>
      <c r="GB17" s="117"/>
      <c r="GC17" s="117"/>
      <c r="GD17" s="117"/>
      <c r="GE17" s="117"/>
      <c r="GF17" s="117"/>
      <c r="GG17" s="117"/>
      <c r="GH17" s="117"/>
      <c r="GI17" s="117"/>
      <c r="GJ17" s="117"/>
      <c r="GK17" s="117"/>
      <c r="GL17" s="117"/>
      <c r="GM17" s="117"/>
      <c r="GN17" s="117"/>
      <c r="GO17" s="117"/>
      <c r="GP17" s="117"/>
      <c r="GQ17" s="117"/>
      <c r="GR17" s="117"/>
      <c r="GS17" s="117"/>
      <c r="GT17" s="117"/>
      <c r="GU17" s="117"/>
      <c r="GV17" s="117"/>
      <c r="GW17" s="117"/>
      <c r="GX17" s="117"/>
      <c r="GY17" s="117"/>
      <c r="GZ17" s="117"/>
      <c r="HA17" s="117"/>
      <c r="HB17" s="117"/>
      <c r="HC17" s="117"/>
      <c r="HD17" s="117"/>
      <c r="HE17" s="117"/>
      <c r="HF17" s="117"/>
      <c r="HG17" s="117"/>
      <c r="HH17" s="117"/>
      <c r="HI17" s="117"/>
      <c r="HJ17" s="117"/>
      <c r="HK17" s="117"/>
      <c r="HL17" s="117"/>
      <c r="HM17" s="117"/>
      <c r="HN17" s="117"/>
      <c r="HO17" s="117"/>
      <c r="HP17" s="117"/>
      <c r="HQ17" s="117"/>
      <c r="HR17" s="117"/>
      <c r="HS17" s="117"/>
      <c r="HT17" s="117"/>
      <c r="HU17" s="117"/>
      <c r="HV17" s="117"/>
      <c r="HW17" s="117"/>
      <c r="HX17" s="117"/>
      <c r="HY17" s="117"/>
      <c r="HZ17" s="117"/>
      <c r="IA17" s="117"/>
    </row>
    <row r="18" spans="2:235" s="68" customFormat="1" ht="15.75" thickBot="1" x14ac:dyDescent="0.3">
      <c r="B18" s="137" t="s">
        <v>265</v>
      </c>
      <c r="C18" s="138"/>
      <c r="D18" s="138"/>
      <c r="E18" s="138"/>
      <c r="F18" s="138"/>
      <c r="G18" s="139"/>
      <c r="H18" s="77"/>
      <c r="I18" s="77"/>
      <c r="J18" s="83"/>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7"/>
      <c r="CG18" s="117"/>
      <c r="CH18" s="117"/>
      <c r="CI18" s="117"/>
      <c r="CJ18" s="117"/>
      <c r="CK18" s="117"/>
      <c r="CL18" s="117"/>
      <c r="CM18" s="117"/>
      <c r="CN18" s="117"/>
      <c r="CO18" s="117"/>
      <c r="CP18" s="117"/>
      <c r="CQ18" s="117"/>
      <c r="CR18" s="117"/>
      <c r="CS18" s="117"/>
      <c r="CT18" s="117"/>
      <c r="CU18" s="117"/>
      <c r="CV18" s="117"/>
      <c r="CW18" s="117"/>
      <c r="CX18" s="117"/>
      <c r="CY18" s="117"/>
      <c r="CZ18" s="117"/>
      <c r="DA18" s="117"/>
      <c r="DB18" s="117"/>
      <c r="DC18" s="117"/>
      <c r="DD18" s="117"/>
      <c r="DE18" s="117"/>
      <c r="DF18" s="117"/>
      <c r="DG18" s="117"/>
      <c r="DH18" s="117"/>
      <c r="DI18" s="117"/>
      <c r="DJ18" s="117"/>
      <c r="DK18" s="117"/>
      <c r="DL18" s="117"/>
      <c r="DM18" s="117"/>
      <c r="DN18" s="117"/>
      <c r="DO18" s="117"/>
      <c r="DP18" s="117"/>
      <c r="DQ18" s="117"/>
      <c r="DR18" s="117"/>
      <c r="DS18" s="117"/>
      <c r="DT18" s="117"/>
      <c r="DU18" s="117"/>
      <c r="DV18" s="117"/>
      <c r="DW18" s="117"/>
      <c r="DX18" s="117"/>
      <c r="DY18" s="117"/>
      <c r="DZ18" s="117"/>
      <c r="EA18" s="117"/>
      <c r="EB18" s="117"/>
      <c r="EC18" s="117"/>
      <c r="ED18" s="117"/>
      <c r="EE18" s="117"/>
      <c r="EF18" s="117"/>
      <c r="EG18" s="117"/>
      <c r="EH18" s="117"/>
      <c r="EI18" s="117"/>
      <c r="EJ18" s="117"/>
      <c r="EK18" s="117"/>
      <c r="EL18" s="117"/>
      <c r="EM18" s="117"/>
      <c r="EN18" s="117"/>
      <c r="EO18" s="117"/>
      <c r="EP18" s="117"/>
      <c r="EQ18" s="117"/>
      <c r="ER18" s="117"/>
      <c r="ES18" s="117"/>
      <c r="ET18" s="117"/>
      <c r="EU18" s="117"/>
      <c r="EV18" s="117"/>
      <c r="EW18" s="117"/>
      <c r="EX18" s="117"/>
      <c r="EY18" s="117"/>
      <c r="EZ18" s="117"/>
      <c r="FA18" s="117"/>
      <c r="FB18" s="117"/>
      <c r="FC18" s="117"/>
      <c r="FD18" s="117"/>
      <c r="FE18" s="117"/>
      <c r="FF18" s="117"/>
      <c r="FG18" s="117"/>
      <c r="FH18" s="117"/>
      <c r="FI18" s="117"/>
      <c r="FJ18" s="117"/>
      <c r="FK18" s="117"/>
      <c r="FL18" s="117"/>
      <c r="FM18" s="117"/>
      <c r="FN18" s="117"/>
      <c r="FO18" s="117"/>
      <c r="FP18" s="117"/>
      <c r="FQ18" s="117"/>
      <c r="FR18" s="117"/>
      <c r="FS18" s="117"/>
      <c r="FT18" s="117"/>
      <c r="FU18" s="117"/>
      <c r="FV18" s="117"/>
      <c r="FW18" s="117"/>
      <c r="FX18" s="117"/>
      <c r="FY18" s="117"/>
      <c r="FZ18" s="117"/>
      <c r="GA18" s="117"/>
      <c r="GB18" s="117"/>
      <c r="GC18" s="117"/>
      <c r="GD18" s="117"/>
      <c r="GE18" s="117"/>
      <c r="GF18" s="117"/>
      <c r="GG18" s="117"/>
      <c r="GH18" s="117"/>
      <c r="GI18" s="117"/>
      <c r="GJ18" s="117"/>
      <c r="GK18" s="117"/>
      <c r="GL18" s="117"/>
      <c r="GM18" s="117"/>
      <c r="GN18" s="117"/>
      <c r="GO18" s="117"/>
      <c r="GP18" s="117"/>
      <c r="GQ18" s="117"/>
      <c r="GR18" s="117"/>
      <c r="GS18" s="117"/>
      <c r="GT18" s="117"/>
      <c r="GU18" s="117"/>
      <c r="GV18" s="117"/>
      <c r="GW18" s="117"/>
      <c r="GX18" s="117"/>
      <c r="GY18" s="117"/>
      <c r="GZ18" s="117"/>
      <c r="HA18" s="117"/>
      <c r="HB18" s="117"/>
      <c r="HC18" s="117"/>
      <c r="HD18" s="117"/>
      <c r="HE18" s="117"/>
      <c r="HF18" s="117"/>
      <c r="HG18" s="117"/>
      <c r="HH18" s="117"/>
      <c r="HI18" s="117"/>
      <c r="HJ18" s="117"/>
      <c r="HK18" s="117"/>
      <c r="HL18" s="117"/>
      <c r="HM18" s="117"/>
      <c r="HN18" s="117"/>
      <c r="HO18" s="117"/>
      <c r="HP18" s="117"/>
      <c r="HQ18" s="117"/>
      <c r="HR18" s="117"/>
      <c r="HS18" s="117"/>
      <c r="HT18" s="117"/>
      <c r="HU18" s="117"/>
      <c r="HV18" s="117"/>
      <c r="HW18" s="117"/>
      <c r="HX18" s="117"/>
      <c r="HY18" s="117"/>
      <c r="HZ18" s="117"/>
      <c r="IA18" s="117"/>
    </row>
    <row r="19" spans="2:235" s="68" customFormat="1" ht="15.75" thickBot="1" x14ac:dyDescent="0.3">
      <c r="B19" s="98" t="s">
        <v>268</v>
      </c>
      <c r="C19" s="97" t="s">
        <v>266</v>
      </c>
      <c r="D19" s="94"/>
      <c r="E19" s="95" t="s">
        <v>267</v>
      </c>
      <c r="F19" s="97" t="s">
        <v>282</v>
      </c>
      <c r="G19" s="96" t="s">
        <v>279</v>
      </c>
      <c r="H19" s="77"/>
      <c r="I19" s="77"/>
      <c r="J19" s="83"/>
      <c r="K19" s="117"/>
      <c r="L19" s="117"/>
      <c r="M19" s="117" t="s">
        <v>271</v>
      </c>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117"/>
      <c r="CM19" s="117"/>
      <c r="CN19" s="117"/>
      <c r="CO19" s="117"/>
      <c r="CP19" s="117"/>
      <c r="CQ19" s="117"/>
      <c r="CR19" s="117"/>
      <c r="CS19" s="117"/>
      <c r="CT19" s="117"/>
      <c r="CU19" s="117"/>
      <c r="CV19" s="117"/>
      <c r="CW19" s="117"/>
      <c r="CX19" s="117"/>
      <c r="CY19" s="117"/>
      <c r="CZ19" s="117"/>
      <c r="DA19" s="117"/>
      <c r="DB19" s="117"/>
      <c r="DC19" s="117"/>
      <c r="DD19" s="117"/>
      <c r="DE19" s="117"/>
      <c r="DF19" s="117"/>
      <c r="DG19" s="117"/>
      <c r="DH19" s="117"/>
      <c r="DI19" s="117"/>
      <c r="DJ19" s="117"/>
      <c r="DK19" s="117"/>
      <c r="DL19" s="117"/>
      <c r="DM19" s="117"/>
      <c r="DN19" s="117"/>
      <c r="DO19" s="117"/>
      <c r="DP19" s="117"/>
      <c r="DQ19" s="117"/>
      <c r="DR19" s="117"/>
      <c r="DS19" s="117"/>
      <c r="DT19" s="117"/>
      <c r="DU19" s="117"/>
      <c r="DV19" s="117"/>
      <c r="DW19" s="117"/>
      <c r="DX19" s="117"/>
      <c r="DY19" s="117"/>
      <c r="DZ19" s="117"/>
      <c r="EA19" s="117"/>
      <c r="EB19" s="117"/>
      <c r="EC19" s="117"/>
      <c r="ED19" s="117"/>
      <c r="EE19" s="117"/>
      <c r="EF19" s="117"/>
      <c r="EG19" s="117"/>
      <c r="EH19" s="117"/>
      <c r="EI19" s="117"/>
      <c r="EJ19" s="117"/>
      <c r="EK19" s="117"/>
      <c r="EL19" s="117"/>
      <c r="EM19" s="117"/>
      <c r="EN19" s="117"/>
      <c r="EO19" s="117"/>
      <c r="EP19" s="117"/>
      <c r="EQ19" s="117"/>
      <c r="ER19" s="117"/>
      <c r="ES19" s="117"/>
      <c r="ET19" s="117"/>
      <c r="EU19" s="117"/>
      <c r="EV19" s="117"/>
      <c r="EW19" s="117"/>
      <c r="EX19" s="117"/>
      <c r="EY19" s="117"/>
      <c r="EZ19" s="117"/>
      <c r="FA19" s="117"/>
      <c r="FB19" s="117"/>
      <c r="FC19" s="117"/>
      <c r="FD19" s="117"/>
      <c r="FE19" s="117"/>
      <c r="FF19" s="117"/>
      <c r="FG19" s="117"/>
      <c r="FH19" s="117"/>
      <c r="FI19" s="117"/>
      <c r="FJ19" s="117"/>
      <c r="FK19" s="117"/>
      <c r="FL19" s="117"/>
      <c r="FM19" s="117"/>
      <c r="FN19" s="117"/>
      <c r="FO19" s="117"/>
      <c r="FP19" s="117"/>
      <c r="FQ19" s="117"/>
      <c r="FR19" s="117"/>
      <c r="FS19" s="117"/>
      <c r="FT19" s="117"/>
      <c r="FU19" s="117"/>
      <c r="FV19" s="117"/>
      <c r="FW19" s="117"/>
      <c r="FX19" s="117"/>
      <c r="FY19" s="117"/>
      <c r="FZ19" s="117"/>
      <c r="GA19" s="117"/>
      <c r="GB19" s="117"/>
      <c r="GC19" s="117"/>
      <c r="GD19" s="117"/>
      <c r="GE19" s="117"/>
      <c r="GF19" s="117"/>
      <c r="GG19" s="117"/>
      <c r="GH19" s="117"/>
      <c r="GI19" s="117"/>
      <c r="GJ19" s="117"/>
      <c r="GK19" s="117"/>
      <c r="GL19" s="117"/>
      <c r="GM19" s="117"/>
      <c r="GN19" s="117"/>
      <c r="GO19" s="117"/>
      <c r="GP19" s="117"/>
      <c r="GQ19" s="117"/>
      <c r="GR19" s="117"/>
      <c r="GS19" s="117"/>
      <c r="GT19" s="117"/>
      <c r="GU19" s="117"/>
      <c r="GV19" s="117"/>
      <c r="GW19" s="117"/>
      <c r="GX19" s="117"/>
      <c r="GY19" s="117"/>
      <c r="GZ19" s="117"/>
      <c r="HA19" s="117"/>
      <c r="HB19" s="117"/>
      <c r="HC19" s="117"/>
      <c r="HD19" s="117"/>
      <c r="HE19" s="117"/>
      <c r="HF19" s="117"/>
      <c r="HG19" s="117"/>
      <c r="HH19" s="117"/>
      <c r="HI19" s="117"/>
      <c r="HJ19" s="117"/>
      <c r="HK19" s="117"/>
      <c r="HL19" s="117"/>
      <c r="HM19" s="117"/>
      <c r="HN19" s="117"/>
      <c r="HO19" s="117"/>
      <c r="HP19" s="117"/>
      <c r="HQ19" s="117"/>
      <c r="HR19" s="117"/>
      <c r="HS19" s="117"/>
      <c r="HT19" s="117"/>
      <c r="HU19" s="117"/>
      <c r="HV19" s="117"/>
      <c r="HW19" s="117"/>
      <c r="HX19" s="117"/>
      <c r="HY19" s="117"/>
      <c r="HZ19" s="117"/>
      <c r="IA19" s="117"/>
    </row>
    <row r="20" spans="2:235" s="68" customFormat="1" x14ac:dyDescent="0.25">
      <c r="B20" s="108"/>
      <c r="C20" s="109"/>
      <c r="D20" s="110"/>
      <c r="E20" s="109"/>
      <c r="F20" s="110"/>
      <c r="G20" s="105"/>
      <c r="H20" s="102">
        <f t="shared" ref="H20:H25" si="0">IF(OR(B20=$M$19,B20=$M$20,B20=$M$28,B20=$M$22,B20=$M$30),1,IF(OR(B20=$M$21,B20=$M$23,B20=$M$24,B20=$M$25,B20=$M$26,B20=$M$27,B20,$M$29,B20=$M$31),2,0))</f>
        <v>0</v>
      </c>
      <c r="I20" s="77">
        <f>IF(H20=1,G20,0)</f>
        <v>0</v>
      </c>
      <c r="J20" s="83">
        <f>IF(H20=2,G20,0)</f>
        <v>0</v>
      </c>
      <c r="K20" s="119">
        <f t="shared" ref="K20:K39" si="1">IF(OR(B20=$M$19,B20=$M$20,B20=$M$28,B20=$M$22,B20=$M$30),G20*0.008,G20*0.0025)</f>
        <v>0</v>
      </c>
      <c r="L20" s="117"/>
      <c r="M20" s="117" t="s">
        <v>272</v>
      </c>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c r="CD20" s="117"/>
      <c r="CE20" s="117"/>
      <c r="CF20" s="117"/>
      <c r="CG20" s="117"/>
      <c r="CH20" s="117"/>
      <c r="CI20" s="117"/>
      <c r="CJ20" s="117"/>
      <c r="CK20" s="117"/>
      <c r="CL20" s="117"/>
      <c r="CM20" s="117"/>
      <c r="CN20" s="117"/>
      <c r="CO20" s="117"/>
      <c r="CP20" s="117"/>
      <c r="CQ20" s="117"/>
      <c r="CR20" s="117"/>
      <c r="CS20" s="117"/>
      <c r="CT20" s="117"/>
      <c r="CU20" s="117"/>
      <c r="CV20" s="117"/>
      <c r="CW20" s="117"/>
      <c r="CX20" s="117"/>
      <c r="CY20" s="117"/>
      <c r="CZ20" s="117"/>
      <c r="DA20" s="117"/>
      <c r="DB20" s="117"/>
      <c r="DC20" s="117"/>
      <c r="DD20" s="117"/>
      <c r="DE20" s="117"/>
      <c r="DF20" s="117"/>
      <c r="DG20" s="117"/>
      <c r="DH20" s="117"/>
      <c r="DI20" s="117"/>
      <c r="DJ20" s="117"/>
      <c r="DK20" s="117"/>
      <c r="DL20" s="117"/>
      <c r="DM20" s="117"/>
      <c r="DN20" s="117"/>
      <c r="DO20" s="117"/>
      <c r="DP20" s="117"/>
      <c r="DQ20" s="117"/>
      <c r="DR20" s="117"/>
      <c r="DS20" s="117"/>
      <c r="DT20" s="117"/>
      <c r="DU20" s="117"/>
      <c r="DV20" s="117"/>
      <c r="DW20" s="117"/>
      <c r="DX20" s="117"/>
      <c r="DY20" s="117"/>
      <c r="DZ20" s="117"/>
      <c r="EA20" s="117"/>
      <c r="EB20" s="117"/>
      <c r="EC20" s="117"/>
      <c r="ED20" s="117"/>
      <c r="EE20" s="117"/>
      <c r="EF20" s="117"/>
      <c r="EG20" s="117"/>
      <c r="EH20" s="117"/>
      <c r="EI20" s="117"/>
      <c r="EJ20" s="117"/>
      <c r="EK20" s="117"/>
      <c r="EL20" s="117"/>
      <c r="EM20" s="117"/>
      <c r="EN20" s="117"/>
      <c r="EO20" s="117"/>
      <c r="EP20" s="117"/>
      <c r="EQ20" s="117"/>
      <c r="ER20" s="117"/>
      <c r="ES20" s="117"/>
      <c r="ET20" s="117"/>
      <c r="EU20" s="117"/>
      <c r="EV20" s="117"/>
      <c r="EW20" s="117"/>
      <c r="EX20" s="117"/>
      <c r="EY20" s="117"/>
      <c r="EZ20" s="117"/>
      <c r="FA20" s="117"/>
      <c r="FB20" s="117"/>
      <c r="FC20" s="117"/>
      <c r="FD20" s="117"/>
      <c r="FE20" s="117"/>
      <c r="FF20" s="117"/>
      <c r="FG20" s="117"/>
      <c r="FH20" s="117"/>
      <c r="FI20" s="117"/>
      <c r="FJ20" s="117"/>
      <c r="FK20" s="117"/>
      <c r="FL20" s="117"/>
      <c r="FM20" s="117"/>
      <c r="FN20" s="117"/>
      <c r="FO20" s="117"/>
      <c r="FP20" s="117"/>
      <c r="FQ20" s="117"/>
      <c r="FR20" s="117"/>
      <c r="FS20" s="117"/>
      <c r="FT20" s="117"/>
      <c r="FU20" s="117"/>
      <c r="FV20" s="117"/>
      <c r="FW20" s="117"/>
      <c r="FX20" s="117"/>
      <c r="FY20" s="117"/>
      <c r="FZ20" s="117"/>
      <c r="GA20" s="117"/>
      <c r="GB20" s="117"/>
      <c r="GC20" s="117"/>
      <c r="GD20" s="117"/>
      <c r="GE20" s="117"/>
      <c r="GF20" s="117"/>
      <c r="GG20" s="117"/>
      <c r="GH20" s="117"/>
      <c r="GI20" s="117"/>
      <c r="GJ20" s="117"/>
      <c r="GK20" s="117"/>
      <c r="GL20" s="117"/>
      <c r="GM20" s="117"/>
      <c r="GN20" s="117"/>
      <c r="GO20" s="117"/>
      <c r="GP20" s="117"/>
      <c r="GQ20" s="117"/>
      <c r="GR20" s="117"/>
      <c r="GS20" s="117"/>
      <c r="GT20" s="117"/>
      <c r="GU20" s="117"/>
      <c r="GV20" s="117"/>
      <c r="GW20" s="117"/>
      <c r="GX20" s="117"/>
      <c r="GY20" s="117"/>
      <c r="GZ20" s="117"/>
      <c r="HA20" s="117"/>
      <c r="HB20" s="117"/>
      <c r="HC20" s="117"/>
      <c r="HD20" s="117"/>
      <c r="HE20" s="117"/>
      <c r="HF20" s="117"/>
      <c r="HG20" s="117"/>
      <c r="HH20" s="117"/>
      <c r="HI20" s="117"/>
      <c r="HJ20" s="117"/>
      <c r="HK20" s="117"/>
      <c r="HL20" s="117"/>
      <c r="HM20" s="117"/>
      <c r="HN20" s="117"/>
      <c r="HO20" s="117"/>
      <c r="HP20" s="117"/>
      <c r="HQ20" s="117"/>
      <c r="HR20" s="117"/>
      <c r="HS20" s="117"/>
      <c r="HT20" s="117"/>
      <c r="HU20" s="117"/>
      <c r="HV20" s="117"/>
      <c r="HW20" s="117"/>
      <c r="HX20" s="117"/>
      <c r="HY20" s="117"/>
      <c r="HZ20" s="117"/>
      <c r="IA20" s="117"/>
    </row>
    <row r="21" spans="2:235" s="68" customFormat="1" x14ac:dyDescent="0.25">
      <c r="B21" s="111"/>
      <c r="C21" s="112"/>
      <c r="D21" s="113"/>
      <c r="E21" s="112"/>
      <c r="F21" s="113"/>
      <c r="G21" s="106"/>
      <c r="H21" s="102">
        <f t="shared" si="0"/>
        <v>0</v>
      </c>
      <c r="I21" s="77">
        <f t="shared" ref="I21:I39" si="2">IF(H21=1,G21,0)</f>
        <v>0</v>
      </c>
      <c r="J21" s="83">
        <f>IF(H21=2,G21,0)</f>
        <v>0</v>
      </c>
      <c r="K21" s="119">
        <f t="shared" si="1"/>
        <v>0</v>
      </c>
      <c r="L21" s="117"/>
      <c r="M21" s="117" t="s">
        <v>284</v>
      </c>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c r="CD21" s="117"/>
      <c r="CE21" s="117"/>
      <c r="CF21" s="117"/>
      <c r="CG21" s="117"/>
      <c r="CH21" s="117"/>
      <c r="CI21" s="117"/>
      <c r="CJ21" s="117"/>
      <c r="CK21" s="117"/>
      <c r="CL21" s="117"/>
      <c r="CM21" s="117"/>
      <c r="CN21" s="117"/>
      <c r="CO21" s="117"/>
      <c r="CP21" s="117"/>
      <c r="CQ21" s="117"/>
      <c r="CR21" s="117"/>
      <c r="CS21" s="117"/>
      <c r="CT21" s="117"/>
      <c r="CU21" s="117"/>
      <c r="CV21" s="117"/>
      <c r="CW21" s="117"/>
      <c r="CX21" s="117"/>
      <c r="CY21" s="117"/>
      <c r="CZ21" s="117"/>
      <c r="DA21" s="117"/>
      <c r="DB21" s="117"/>
      <c r="DC21" s="117"/>
      <c r="DD21" s="117"/>
      <c r="DE21" s="117"/>
      <c r="DF21" s="117"/>
      <c r="DG21" s="117"/>
      <c r="DH21" s="117"/>
      <c r="DI21" s="117"/>
      <c r="DJ21" s="117"/>
      <c r="DK21" s="117"/>
      <c r="DL21" s="117"/>
      <c r="DM21" s="117"/>
      <c r="DN21" s="117"/>
      <c r="DO21" s="117"/>
      <c r="DP21" s="117"/>
      <c r="DQ21" s="117"/>
      <c r="DR21" s="117"/>
      <c r="DS21" s="117"/>
      <c r="DT21" s="117"/>
      <c r="DU21" s="117"/>
      <c r="DV21" s="117"/>
      <c r="DW21" s="117"/>
      <c r="DX21" s="117"/>
      <c r="DY21" s="117"/>
      <c r="DZ21" s="117"/>
      <c r="EA21" s="117"/>
      <c r="EB21" s="117"/>
      <c r="EC21" s="117"/>
      <c r="ED21" s="117"/>
      <c r="EE21" s="117"/>
      <c r="EF21" s="117"/>
      <c r="EG21" s="117"/>
      <c r="EH21" s="117"/>
      <c r="EI21" s="117"/>
      <c r="EJ21" s="117"/>
      <c r="EK21" s="117"/>
      <c r="EL21" s="117"/>
      <c r="EM21" s="117"/>
      <c r="EN21" s="117"/>
      <c r="EO21" s="117"/>
      <c r="EP21" s="117"/>
      <c r="EQ21" s="117"/>
      <c r="ER21" s="117"/>
      <c r="ES21" s="117"/>
      <c r="ET21" s="117"/>
      <c r="EU21" s="117"/>
      <c r="EV21" s="117"/>
      <c r="EW21" s="117"/>
      <c r="EX21" s="117"/>
      <c r="EY21" s="117"/>
      <c r="EZ21" s="117"/>
      <c r="FA21" s="117"/>
      <c r="FB21" s="117"/>
      <c r="FC21" s="117"/>
      <c r="FD21" s="117"/>
      <c r="FE21" s="117"/>
      <c r="FF21" s="117"/>
      <c r="FG21" s="117"/>
      <c r="FH21" s="117"/>
      <c r="FI21" s="117"/>
      <c r="FJ21" s="117"/>
      <c r="FK21" s="117"/>
      <c r="FL21" s="117"/>
      <c r="FM21" s="117"/>
      <c r="FN21" s="117"/>
      <c r="FO21" s="117"/>
      <c r="FP21" s="117"/>
      <c r="FQ21" s="117"/>
      <c r="FR21" s="117"/>
      <c r="FS21" s="117"/>
      <c r="FT21" s="117"/>
      <c r="FU21" s="117"/>
      <c r="FV21" s="117"/>
      <c r="FW21" s="117"/>
      <c r="FX21" s="117"/>
      <c r="FY21" s="117"/>
      <c r="FZ21" s="117"/>
      <c r="GA21" s="117"/>
      <c r="GB21" s="117"/>
      <c r="GC21" s="117"/>
      <c r="GD21" s="117"/>
      <c r="GE21" s="117"/>
      <c r="GF21" s="117"/>
      <c r="GG21" s="117"/>
      <c r="GH21" s="117"/>
      <c r="GI21" s="117"/>
      <c r="GJ21" s="117"/>
      <c r="GK21" s="117"/>
      <c r="GL21" s="117"/>
      <c r="GM21" s="117"/>
      <c r="GN21" s="117"/>
      <c r="GO21" s="117"/>
      <c r="GP21" s="117"/>
      <c r="GQ21" s="117"/>
      <c r="GR21" s="117"/>
      <c r="GS21" s="117"/>
      <c r="GT21" s="117"/>
      <c r="GU21" s="117"/>
      <c r="GV21" s="117"/>
      <c r="GW21" s="117"/>
      <c r="GX21" s="117"/>
      <c r="GY21" s="117"/>
      <c r="GZ21" s="117"/>
      <c r="HA21" s="117"/>
      <c r="HB21" s="117"/>
      <c r="HC21" s="117"/>
      <c r="HD21" s="117"/>
      <c r="HE21" s="117"/>
      <c r="HF21" s="117"/>
      <c r="HG21" s="117"/>
      <c r="HH21" s="117"/>
      <c r="HI21" s="117"/>
      <c r="HJ21" s="117"/>
      <c r="HK21" s="117"/>
      <c r="HL21" s="117"/>
      <c r="HM21" s="117"/>
      <c r="HN21" s="117"/>
      <c r="HO21" s="117"/>
      <c r="HP21" s="117"/>
      <c r="HQ21" s="117"/>
      <c r="HR21" s="117"/>
      <c r="HS21" s="117"/>
      <c r="HT21" s="117"/>
      <c r="HU21" s="117"/>
      <c r="HV21" s="117"/>
      <c r="HW21" s="117"/>
      <c r="HX21" s="117"/>
      <c r="HY21" s="117"/>
      <c r="HZ21" s="117"/>
      <c r="IA21" s="117"/>
    </row>
    <row r="22" spans="2:235" s="68" customFormat="1" x14ac:dyDescent="0.25">
      <c r="B22" s="108"/>
      <c r="C22" s="109"/>
      <c r="D22" s="110"/>
      <c r="E22" s="109"/>
      <c r="F22" s="110"/>
      <c r="G22" s="105"/>
      <c r="H22" s="102">
        <f t="shared" si="0"/>
        <v>0</v>
      </c>
      <c r="I22" s="77">
        <f t="shared" si="2"/>
        <v>0</v>
      </c>
      <c r="J22" s="83">
        <f t="shared" ref="J22:J39" si="3">IF(H22=2,G22,0)</f>
        <v>0</v>
      </c>
      <c r="K22" s="119">
        <f t="shared" si="1"/>
        <v>0</v>
      </c>
      <c r="L22" s="117"/>
      <c r="M22" s="117" t="s">
        <v>285</v>
      </c>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7"/>
      <c r="BW22" s="117"/>
      <c r="BX22" s="117"/>
      <c r="BY22" s="117"/>
      <c r="BZ22" s="117"/>
      <c r="CA22" s="117"/>
      <c r="CB22" s="117"/>
      <c r="CC22" s="117"/>
      <c r="CD22" s="117"/>
      <c r="CE22" s="117"/>
      <c r="CF22" s="117"/>
      <c r="CG22" s="117"/>
      <c r="CH22" s="117"/>
      <c r="CI22" s="117"/>
      <c r="CJ22" s="117"/>
      <c r="CK22" s="117"/>
      <c r="CL22" s="117"/>
      <c r="CM22" s="117"/>
      <c r="CN22" s="117"/>
      <c r="CO22" s="117"/>
      <c r="CP22" s="117"/>
      <c r="CQ22" s="117"/>
      <c r="CR22" s="117"/>
      <c r="CS22" s="117"/>
      <c r="CT22" s="117"/>
      <c r="CU22" s="117"/>
      <c r="CV22" s="117"/>
      <c r="CW22" s="117"/>
      <c r="CX22" s="117"/>
      <c r="CY22" s="117"/>
      <c r="CZ22" s="117"/>
      <c r="DA22" s="117"/>
      <c r="DB22" s="117"/>
      <c r="DC22" s="117"/>
      <c r="DD22" s="117"/>
      <c r="DE22" s="117"/>
      <c r="DF22" s="117"/>
      <c r="DG22" s="117"/>
      <c r="DH22" s="117"/>
      <c r="DI22" s="117"/>
      <c r="DJ22" s="117"/>
      <c r="DK22" s="117"/>
      <c r="DL22" s="117"/>
      <c r="DM22" s="117"/>
      <c r="DN22" s="117"/>
      <c r="DO22" s="117"/>
      <c r="DP22" s="117"/>
      <c r="DQ22" s="117"/>
      <c r="DR22" s="117"/>
      <c r="DS22" s="117"/>
      <c r="DT22" s="117"/>
      <c r="DU22" s="117"/>
      <c r="DV22" s="117"/>
      <c r="DW22" s="117"/>
      <c r="DX22" s="117"/>
      <c r="DY22" s="117"/>
      <c r="DZ22" s="117"/>
      <c r="EA22" s="117"/>
      <c r="EB22" s="117"/>
      <c r="EC22" s="117"/>
      <c r="ED22" s="117"/>
      <c r="EE22" s="117"/>
      <c r="EF22" s="117"/>
      <c r="EG22" s="117"/>
      <c r="EH22" s="117"/>
      <c r="EI22" s="117"/>
      <c r="EJ22" s="117"/>
      <c r="EK22" s="117"/>
      <c r="EL22" s="117"/>
      <c r="EM22" s="117"/>
      <c r="EN22" s="117"/>
      <c r="EO22" s="117"/>
      <c r="EP22" s="117"/>
      <c r="EQ22" s="117"/>
      <c r="ER22" s="117"/>
      <c r="ES22" s="117"/>
      <c r="ET22" s="117"/>
      <c r="EU22" s="117"/>
      <c r="EV22" s="117"/>
      <c r="EW22" s="117"/>
      <c r="EX22" s="117"/>
      <c r="EY22" s="117"/>
      <c r="EZ22" s="117"/>
      <c r="FA22" s="117"/>
      <c r="FB22" s="117"/>
      <c r="FC22" s="117"/>
      <c r="FD22" s="117"/>
      <c r="FE22" s="117"/>
      <c r="FF22" s="117"/>
      <c r="FG22" s="117"/>
      <c r="FH22" s="117"/>
      <c r="FI22" s="117"/>
      <c r="FJ22" s="117"/>
      <c r="FK22" s="117"/>
      <c r="FL22" s="117"/>
      <c r="FM22" s="117"/>
      <c r="FN22" s="117"/>
      <c r="FO22" s="117"/>
      <c r="FP22" s="117"/>
      <c r="FQ22" s="117"/>
      <c r="FR22" s="117"/>
      <c r="FS22" s="117"/>
      <c r="FT22" s="117"/>
      <c r="FU22" s="117"/>
      <c r="FV22" s="117"/>
      <c r="FW22" s="117"/>
      <c r="FX22" s="117"/>
      <c r="FY22" s="117"/>
      <c r="FZ22" s="117"/>
      <c r="GA22" s="117"/>
      <c r="GB22" s="117"/>
      <c r="GC22" s="117"/>
      <c r="GD22" s="117"/>
      <c r="GE22" s="117"/>
      <c r="GF22" s="117"/>
      <c r="GG22" s="117"/>
      <c r="GH22" s="117"/>
      <c r="GI22" s="117"/>
      <c r="GJ22" s="117"/>
      <c r="GK22" s="117"/>
      <c r="GL22" s="117"/>
      <c r="GM22" s="117"/>
      <c r="GN22" s="117"/>
      <c r="GO22" s="117"/>
      <c r="GP22" s="117"/>
      <c r="GQ22" s="117"/>
      <c r="GR22" s="117"/>
      <c r="GS22" s="117"/>
      <c r="GT22" s="117"/>
      <c r="GU22" s="117"/>
      <c r="GV22" s="117"/>
      <c r="GW22" s="117"/>
      <c r="GX22" s="117"/>
      <c r="GY22" s="117"/>
      <c r="GZ22" s="117"/>
      <c r="HA22" s="117"/>
      <c r="HB22" s="117"/>
      <c r="HC22" s="117"/>
      <c r="HD22" s="117"/>
      <c r="HE22" s="117"/>
      <c r="HF22" s="117"/>
      <c r="HG22" s="117"/>
      <c r="HH22" s="117"/>
      <c r="HI22" s="117"/>
      <c r="HJ22" s="117"/>
      <c r="HK22" s="117"/>
      <c r="HL22" s="117"/>
      <c r="HM22" s="117"/>
      <c r="HN22" s="117"/>
      <c r="HO22" s="117"/>
      <c r="HP22" s="117"/>
      <c r="HQ22" s="117"/>
      <c r="HR22" s="117"/>
      <c r="HS22" s="117"/>
      <c r="HT22" s="117"/>
      <c r="HU22" s="117"/>
      <c r="HV22" s="117"/>
      <c r="HW22" s="117"/>
      <c r="HX22" s="117"/>
      <c r="HY22" s="117"/>
      <c r="HZ22" s="117"/>
      <c r="IA22" s="117"/>
    </row>
    <row r="23" spans="2:235" s="68" customFormat="1" x14ac:dyDescent="0.25">
      <c r="B23" s="111"/>
      <c r="C23" s="112"/>
      <c r="D23" s="113"/>
      <c r="E23" s="112"/>
      <c r="F23" s="113"/>
      <c r="G23" s="106"/>
      <c r="H23" s="102">
        <f t="shared" si="0"/>
        <v>0</v>
      </c>
      <c r="I23" s="77">
        <f t="shared" si="2"/>
        <v>0</v>
      </c>
      <c r="J23" s="83">
        <f t="shared" si="3"/>
        <v>0</v>
      </c>
      <c r="K23" s="119">
        <f t="shared" si="1"/>
        <v>0</v>
      </c>
      <c r="L23" s="117"/>
      <c r="M23" s="117" t="s">
        <v>269</v>
      </c>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c r="CD23" s="117"/>
      <c r="CE23" s="117"/>
      <c r="CF23" s="117"/>
      <c r="CG23" s="117"/>
      <c r="CH23" s="117"/>
      <c r="CI23" s="117"/>
      <c r="CJ23" s="117"/>
      <c r="CK23" s="117"/>
      <c r="CL23" s="117"/>
      <c r="CM23" s="117"/>
      <c r="CN23" s="117"/>
      <c r="CO23" s="117"/>
      <c r="CP23" s="117"/>
      <c r="CQ23" s="117"/>
      <c r="CR23" s="117"/>
      <c r="CS23" s="117"/>
      <c r="CT23" s="117"/>
      <c r="CU23" s="117"/>
      <c r="CV23" s="117"/>
      <c r="CW23" s="117"/>
      <c r="CX23" s="117"/>
      <c r="CY23" s="117"/>
      <c r="CZ23" s="117"/>
      <c r="DA23" s="117"/>
      <c r="DB23" s="117"/>
      <c r="DC23" s="117"/>
      <c r="DD23" s="117"/>
      <c r="DE23" s="117"/>
      <c r="DF23" s="117"/>
      <c r="DG23" s="117"/>
      <c r="DH23" s="117"/>
      <c r="DI23" s="117"/>
      <c r="DJ23" s="117"/>
      <c r="DK23" s="117"/>
      <c r="DL23" s="117"/>
      <c r="DM23" s="117"/>
      <c r="DN23" s="117"/>
      <c r="DO23" s="117"/>
      <c r="DP23" s="117"/>
      <c r="DQ23" s="117"/>
      <c r="DR23" s="117"/>
      <c r="DS23" s="117"/>
      <c r="DT23" s="117"/>
      <c r="DU23" s="117"/>
      <c r="DV23" s="117"/>
      <c r="DW23" s="117"/>
      <c r="DX23" s="117"/>
      <c r="DY23" s="117"/>
      <c r="DZ23" s="117"/>
      <c r="EA23" s="117"/>
      <c r="EB23" s="117"/>
      <c r="EC23" s="117"/>
      <c r="ED23" s="117"/>
      <c r="EE23" s="117"/>
      <c r="EF23" s="117"/>
      <c r="EG23" s="117"/>
      <c r="EH23" s="117"/>
      <c r="EI23" s="117"/>
      <c r="EJ23" s="117"/>
      <c r="EK23" s="117"/>
      <c r="EL23" s="117"/>
      <c r="EM23" s="117"/>
      <c r="EN23" s="117"/>
      <c r="EO23" s="117"/>
      <c r="EP23" s="117"/>
      <c r="EQ23" s="117"/>
      <c r="ER23" s="117"/>
      <c r="ES23" s="117"/>
      <c r="ET23" s="117"/>
      <c r="EU23" s="117"/>
      <c r="EV23" s="117"/>
      <c r="EW23" s="117"/>
      <c r="EX23" s="117"/>
      <c r="EY23" s="117"/>
      <c r="EZ23" s="117"/>
      <c r="FA23" s="117"/>
      <c r="FB23" s="117"/>
      <c r="FC23" s="117"/>
      <c r="FD23" s="117"/>
      <c r="FE23" s="117"/>
      <c r="FF23" s="117"/>
      <c r="FG23" s="117"/>
      <c r="FH23" s="117"/>
      <c r="FI23" s="117"/>
      <c r="FJ23" s="117"/>
      <c r="FK23" s="117"/>
      <c r="FL23" s="117"/>
      <c r="FM23" s="117"/>
      <c r="FN23" s="117"/>
      <c r="FO23" s="117"/>
      <c r="FP23" s="117"/>
      <c r="FQ23" s="117"/>
      <c r="FR23" s="117"/>
      <c r="FS23" s="117"/>
      <c r="FT23" s="117"/>
      <c r="FU23" s="117"/>
      <c r="FV23" s="117"/>
      <c r="FW23" s="117"/>
      <c r="FX23" s="117"/>
      <c r="FY23" s="117"/>
      <c r="FZ23" s="117"/>
      <c r="GA23" s="117"/>
      <c r="GB23" s="117"/>
      <c r="GC23" s="117"/>
      <c r="GD23" s="117"/>
      <c r="GE23" s="117"/>
      <c r="GF23" s="117"/>
      <c r="GG23" s="117"/>
      <c r="GH23" s="117"/>
      <c r="GI23" s="117"/>
      <c r="GJ23" s="117"/>
      <c r="GK23" s="117"/>
      <c r="GL23" s="117"/>
      <c r="GM23" s="117"/>
      <c r="GN23" s="117"/>
      <c r="GO23" s="117"/>
      <c r="GP23" s="117"/>
      <c r="GQ23" s="117"/>
      <c r="GR23" s="117"/>
      <c r="GS23" s="117"/>
      <c r="GT23" s="117"/>
      <c r="GU23" s="117"/>
      <c r="GV23" s="117"/>
      <c r="GW23" s="117"/>
      <c r="GX23" s="117"/>
      <c r="GY23" s="117"/>
      <c r="GZ23" s="117"/>
      <c r="HA23" s="117"/>
      <c r="HB23" s="117"/>
      <c r="HC23" s="117"/>
      <c r="HD23" s="117"/>
      <c r="HE23" s="117"/>
      <c r="HF23" s="117"/>
      <c r="HG23" s="117"/>
      <c r="HH23" s="117"/>
      <c r="HI23" s="117"/>
      <c r="HJ23" s="117"/>
      <c r="HK23" s="117"/>
      <c r="HL23" s="117"/>
      <c r="HM23" s="117"/>
      <c r="HN23" s="117"/>
      <c r="HO23" s="117"/>
      <c r="HP23" s="117"/>
      <c r="HQ23" s="117"/>
      <c r="HR23" s="117"/>
      <c r="HS23" s="117"/>
      <c r="HT23" s="117"/>
      <c r="HU23" s="117"/>
      <c r="HV23" s="117"/>
      <c r="HW23" s="117"/>
      <c r="HX23" s="117"/>
      <c r="HY23" s="117"/>
      <c r="HZ23" s="117"/>
      <c r="IA23" s="117"/>
    </row>
    <row r="24" spans="2:235" s="68" customFormat="1" x14ac:dyDescent="0.25">
      <c r="B24" s="108"/>
      <c r="C24" s="109"/>
      <c r="D24" s="110"/>
      <c r="E24" s="109"/>
      <c r="F24" s="110"/>
      <c r="G24" s="105"/>
      <c r="H24" s="102">
        <f t="shared" si="0"/>
        <v>0</v>
      </c>
      <c r="I24" s="77">
        <f t="shared" si="2"/>
        <v>0</v>
      </c>
      <c r="J24" s="83">
        <f t="shared" si="3"/>
        <v>0</v>
      </c>
      <c r="K24" s="119">
        <f t="shared" si="1"/>
        <v>0</v>
      </c>
      <c r="L24" s="117"/>
      <c r="M24" s="117" t="s">
        <v>270</v>
      </c>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7"/>
      <c r="BW24" s="117"/>
      <c r="BX24" s="117"/>
      <c r="BY24" s="117"/>
      <c r="BZ24" s="117"/>
      <c r="CA24" s="117"/>
      <c r="CB24" s="117"/>
      <c r="CC24" s="117"/>
      <c r="CD24" s="117"/>
      <c r="CE24" s="117"/>
      <c r="CF24" s="117"/>
      <c r="CG24" s="117"/>
      <c r="CH24" s="117"/>
      <c r="CI24" s="117"/>
      <c r="CJ24" s="117"/>
      <c r="CK24" s="117"/>
      <c r="CL24" s="117"/>
      <c r="CM24" s="117"/>
      <c r="CN24" s="117"/>
      <c r="CO24" s="117"/>
      <c r="CP24" s="117"/>
      <c r="CQ24" s="117"/>
      <c r="CR24" s="117"/>
      <c r="CS24" s="117"/>
      <c r="CT24" s="117"/>
      <c r="CU24" s="117"/>
      <c r="CV24" s="117"/>
      <c r="CW24" s="117"/>
      <c r="CX24" s="117"/>
      <c r="CY24" s="117"/>
      <c r="CZ24" s="117"/>
      <c r="DA24" s="117"/>
      <c r="DB24" s="117"/>
      <c r="DC24" s="117"/>
      <c r="DD24" s="117"/>
      <c r="DE24" s="117"/>
      <c r="DF24" s="117"/>
      <c r="DG24" s="117"/>
      <c r="DH24" s="117"/>
      <c r="DI24" s="117"/>
      <c r="DJ24" s="117"/>
      <c r="DK24" s="117"/>
      <c r="DL24" s="117"/>
      <c r="DM24" s="117"/>
      <c r="DN24" s="117"/>
      <c r="DO24" s="117"/>
      <c r="DP24" s="117"/>
      <c r="DQ24" s="117"/>
      <c r="DR24" s="117"/>
      <c r="DS24" s="117"/>
      <c r="DT24" s="117"/>
      <c r="DU24" s="117"/>
      <c r="DV24" s="117"/>
      <c r="DW24" s="117"/>
      <c r="DX24" s="117"/>
      <c r="DY24" s="117"/>
      <c r="DZ24" s="117"/>
      <c r="EA24" s="117"/>
      <c r="EB24" s="117"/>
      <c r="EC24" s="117"/>
      <c r="ED24" s="117"/>
      <c r="EE24" s="117"/>
      <c r="EF24" s="117"/>
      <c r="EG24" s="117"/>
      <c r="EH24" s="117"/>
      <c r="EI24" s="117"/>
      <c r="EJ24" s="117"/>
      <c r="EK24" s="117"/>
      <c r="EL24" s="117"/>
      <c r="EM24" s="117"/>
      <c r="EN24" s="117"/>
      <c r="EO24" s="117"/>
      <c r="EP24" s="117"/>
      <c r="EQ24" s="117"/>
      <c r="ER24" s="117"/>
      <c r="ES24" s="117"/>
      <c r="ET24" s="117"/>
      <c r="EU24" s="117"/>
      <c r="EV24" s="117"/>
      <c r="EW24" s="117"/>
      <c r="EX24" s="117"/>
      <c r="EY24" s="117"/>
      <c r="EZ24" s="117"/>
      <c r="FA24" s="117"/>
      <c r="FB24" s="117"/>
      <c r="FC24" s="117"/>
      <c r="FD24" s="117"/>
      <c r="FE24" s="117"/>
      <c r="FF24" s="117"/>
      <c r="FG24" s="117"/>
      <c r="FH24" s="117"/>
      <c r="FI24" s="117"/>
      <c r="FJ24" s="117"/>
      <c r="FK24" s="117"/>
      <c r="FL24" s="117"/>
      <c r="FM24" s="117"/>
      <c r="FN24" s="117"/>
      <c r="FO24" s="117"/>
      <c r="FP24" s="117"/>
      <c r="FQ24" s="117"/>
      <c r="FR24" s="117"/>
      <c r="FS24" s="117"/>
      <c r="FT24" s="117"/>
      <c r="FU24" s="117"/>
      <c r="FV24" s="117"/>
      <c r="FW24" s="117"/>
      <c r="FX24" s="117"/>
      <c r="FY24" s="117"/>
      <c r="FZ24" s="117"/>
      <c r="GA24" s="117"/>
      <c r="GB24" s="117"/>
      <c r="GC24" s="117"/>
      <c r="GD24" s="117"/>
      <c r="GE24" s="117"/>
      <c r="GF24" s="117"/>
      <c r="GG24" s="117"/>
      <c r="GH24" s="117"/>
      <c r="GI24" s="117"/>
      <c r="GJ24" s="117"/>
      <c r="GK24" s="117"/>
      <c r="GL24" s="117"/>
      <c r="GM24" s="117"/>
      <c r="GN24" s="117"/>
      <c r="GO24" s="117"/>
      <c r="GP24" s="117"/>
      <c r="GQ24" s="117"/>
      <c r="GR24" s="117"/>
      <c r="GS24" s="117"/>
      <c r="GT24" s="117"/>
      <c r="GU24" s="117"/>
      <c r="GV24" s="117"/>
      <c r="GW24" s="117"/>
      <c r="GX24" s="117"/>
      <c r="GY24" s="117"/>
      <c r="GZ24" s="117"/>
      <c r="HA24" s="117"/>
      <c r="HB24" s="117"/>
      <c r="HC24" s="117"/>
      <c r="HD24" s="117"/>
      <c r="HE24" s="117"/>
      <c r="HF24" s="117"/>
      <c r="HG24" s="117"/>
      <c r="HH24" s="117"/>
      <c r="HI24" s="117"/>
      <c r="HJ24" s="117"/>
      <c r="HK24" s="117"/>
      <c r="HL24" s="117"/>
      <c r="HM24" s="117"/>
      <c r="HN24" s="117"/>
      <c r="HO24" s="117"/>
      <c r="HP24" s="117"/>
      <c r="HQ24" s="117"/>
      <c r="HR24" s="117"/>
      <c r="HS24" s="117"/>
      <c r="HT24" s="117"/>
      <c r="HU24" s="117"/>
      <c r="HV24" s="117"/>
      <c r="HW24" s="117"/>
      <c r="HX24" s="117"/>
      <c r="HY24" s="117"/>
      <c r="HZ24" s="117"/>
      <c r="IA24" s="117"/>
    </row>
    <row r="25" spans="2:235" s="68" customFormat="1" x14ac:dyDescent="0.25">
      <c r="B25" s="111"/>
      <c r="C25" s="112"/>
      <c r="D25" s="113">
        <f t="shared" ref="D21:D39" si="4">IF(C25&lt;&gt;"",1,0)</f>
        <v>0</v>
      </c>
      <c r="E25" s="112"/>
      <c r="F25" s="113"/>
      <c r="G25" s="106"/>
      <c r="H25" s="102">
        <f t="shared" si="0"/>
        <v>0</v>
      </c>
      <c r="I25" s="77">
        <f t="shared" si="2"/>
        <v>0</v>
      </c>
      <c r="J25" s="83">
        <f t="shared" si="3"/>
        <v>0</v>
      </c>
      <c r="K25" s="119">
        <f t="shared" si="1"/>
        <v>0</v>
      </c>
      <c r="L25" s="117"/>
      <c r="M25" s="117" t="s">
        <v>273</v>
      </c>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c r="FF25" s="117"/>
      <c r="FG25" s="117"/>
      <c r="FH25" s="117"/>
      <c r="FI25" s="117"/>
      <c r="FJ25" s="117"/>
      <c r="FK25" s="117"/>
      <c r="FL25" s="117"/>
      <c r="FM25" s="117"/>
      <c r="FN25" s="117"/>
      <c r="FO25" s="117"/>
      <c r="FP25" s="117"/>
      <c r="FQ25" s="117"/>
      <c r="FR25" s="117"/>
      <c r="FS25" s="117"/>
      <c r="FT25" s="117"/>
      <c r="FU25" s="117"/>
      <c r="FV25" s="117"/>
      <c r="FW25" s="117"/>
      <c r="FX25" s="117"/>
      <c r="FY25" s="117"/>
      <c r="FZ25" s="117"/>
      <c r="GA25" s="117"/>
      <c r="GB25" s="117"/>
      <c r="GC25" s="117"/>
      <c r="GD25" s="117"/>
      <c r="GE25" s="117"/>
      <c r="GF25" s="117"/>
      <c r="GG25" s="117"/>
      <c r="GH25" s="117"/>
      <c r="GI25" s="117"/>
      <c r="GJ25" s="117"/>
      <c r="GK25" s="117"/>
      <c r="GL25" s="117"/>
      <c r="GM25" s="117"/>
      <c r="GN25" s="117"/>
      <c r="GO25" s="117"/>
      <c r="GP25" s="117"/>
      <c r="GQ25" s="117"/>
      <c r="GR25" s="117"/>
      <c r="GS25" s="117"/>
      <c r="GT25" s="117"/>
      <c r="GU25" s="117"/>
      <c r="GV25" s="117"/>
      <c r="GW25" s="117"/>
      <c r="GX25" s="117"/>
      <c r="GY25" s="117"/>
      <c r="GZ25" s="117"/>
      <c r="HA25" s="117"/>
      <c r="HB25" s="117"/>
      <c r="HC25" s="117"/>
      <c r="HD25" s="117"/>
      <c r="HE25" s="117"/>
      <c r="HF25" s="117"/>
      <c r="HG25" s="117"/>
      <c r="HH25" s="117"/>
      <c r="HI25" s="117"/>
      <c r="HJ25" s="117"/>
      <c r="HK25" s="117"/>
      <c r="HL25" s="117"/>
      <c r="HM25" s="117"/>
      <c r="HN25" s="117"/>
      <c r="HO25" s="117"/>
      <c r="HP25" s="117"/>
      <c r="HQ25" s="117"/>
      <c r="HR25" s="117"/>
      <c r="HS25" s="117"/>
      <c r="HT25" s="117"/>
      <c r="HU25" s="117"/>
      <c r="HV25" s="117"/>
      <c r="HW25" s="117"/>
      <c r="HX25" s="117"/>
      <c r="HY25" s="117"/>
      <c r="HZ25" s="117"/>
      <c r="IA25" s="117"/>
    </row>
    <row r="26" spans="2:235" s="68" customFormat="1" x14ac:dyDescent="0.25">
      <c r="B26" s="111"/>
      <c r="C26" s="112"/>
      <c r="D26" s="113">
        <f t="shared" si="4"/>
        <v>0</v>
      </c>
      <c r="E26" s="112"/>
      <c r="F26" s="113"/>
      <c r="G26" s="106"/>
      <c r="H26" s="102"/>
      <c r="I26" s="77"/>
      <c r="J26" s="83">
        <f t="shared" ref="J26:J35" si="5">IF(H26=2,G26,0)</f>
        <v>0</v>
      </c>
      <c r="K26" s="119">
        <f t="shared" si="1"/>
        <v>0</v>
      </c>
      <c r="L26" s="117"/>
      <c r="M26" s="117" t="s">
        <v>274</v>
      </c>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7"/>
      <c r="BX26" s="117"/>
      <c r="BY26" s="117"/>
      <c r="BZ26" s="117"/>
      <c r="CA26" s="117"/>
      <c r="CB26" s="117"/>
      <c r="CC26" s="117"/>
      <c r="CD26" s="117"/>
      <c r="CE26" s="117"/>
      <c r="CF26" s="117"/>
      <c r="CG26" s="117"/>
      <c r="CH26" s="117"/>
      <c r="CI26" s="117"/>
      <c r="CJ26" s="117"/>
      <c r="CK26" s="117"/>
      <c r="CL26" s="117"/>
      <c r="CM26" s="117"/>
      <c r="CN26" s="117"/>
      <c r="CO26" s="117"/>
      <c r="CP26" s="117"/>
      <c r="CQ26" s="117"/>
      <c r="CR26" s="117"/>
      <c r="CS26" s="117"/>
      <c r="CT26" s="117"/>
      <c r="CU26" s="117"/>
      <c r="CV26" s="117"/>
      <c r="CW26" s="117"/>
      <c r="CX26" s="117"/>
      <c r="CY26" s="117"/>
      <c r="CZ26" s="117"/>
      <c r="DA26" s="117"/>
      <c r="DB26" s="117"/>
      <c r="DC26" s="117"/>
      <c r="DD26" s="117"/>
      <c r="DE26" s="117"/>
      <c r="DF26" s="117"/>
      <c r="DG26" s="117"/>
      <c r="DH26" s="117"/>
      <c r="DI26" s="117"/>
      <c r="DJ26" s="117"/>
      <c r="DK26" s="117"/>
      <c r="DL26" s="117"/>
      <c r="DM26" s="117"/>
      <c r="DN26" s="117"/>
      <c r="DO26" s="117"/>
      <c r="DP26" s="117"/>
      <c r="DQ26" s="117"/>
      <c r="DR26" s="117"/>
      <c r="DS26" s="117"/>
      <c r="DT26" s="117"/>
      <c r="DU26" s="117"/>
      <c r="DV26" s="117"/>
      <c r="DW26" s="117"/>
      <c r="DX26" s="117"/>
      <c r="DY26" s="117"/>
      <c r="DZ26" s="117"/>
      <c r="EA26" s="117"/>
      <c r="EB26" s="117"/>
      <c r="EC26" s="117"/>
      <c r="ED26" s="117"/>
      <c r="EE26" s="117"/>
      <c r="EF26" s="117"/>
      <c r="EG26" s="117"/>
      <c r="EH26" s="117"/>
      <c r="EI26" s="117"/>
      <c r="EJ26" s="117"/>
      <c r="EK26" s="117"/>
      <c r="EL26" s="117"/>
      <c r="EM26" s="117"/>
      <c r="EN26" s="117"/>
      <c r="EO26" s="117"/>
      <c r="EP26" s="117"/>
      <c r="EQ26" s="117"/>
      <c r="ER26" s="117"/>
      <c r="ES26" s="117"/>
      <c r="ET26" s="117"/>
      <c r="EU26" s="117"/>
      <c r="EV26" s="117"/>
      <c r="EW26" s="117"/>
      <c r="EX26" s="117"/>
      <c r="EY26" s="117"/>
      <c r="EZ26" s="117"/>
      <c r="FA26" s="117"/>
      <c r="FB26" s="117"/>
      <c r="FC26" s="117"/>
      <c r="FD26" s="117"/>
      <c r="FE26" s="117"/>
      <c r="FF26" s="117"/>
      <c r="FG26" s="117"/>
      <c r="FH26" s="117"/>
      <c r="FI26" s="117"/>
      <c r="FJ26" s="117"/>
      <c r="FK26" s="117"/>
      <c r="FL26" s="117"/>
      <c r="FM26" s="117"/>
      <c r="FN26" s="117"/>
      <c r="FO26" s="117"/>
      <c r="FP26" s="117"/>
      <c r="FQ26" s="117"/>
      <c r="FR26" s="117"/>
      <c r="FS26" s="117"/>
      <c r="FT26" s="117"/>
      <c r="FU26" s="117"/>
      <c r="FV26" s="117"/>
      <c r="FW26" s="117"/>
      <c r="FX26" s="117"/>
      <c r="FY26" s="117"/>
      <c r="FZ26" s="117"/>
      <c r="GA26" s="117"/>
      <c r="GB26" s="117"/>
      <c r="GC26" s="117"/>
      <c r="GD26" s="117"/>
      <c r="GE26" s="117"/>
      <c r="GF26" s="117"/>
      <c r="GG26" s="117"/>
      <c r="GH26" s="117"/>
      <c r="GI26" s="117"/>
      <c r="GJ26" s="117"/>
      <c r="GK26" s="117"/>
      <c r="GL26" s="117"/>
      <c r="GM26" s="117"/>
      <c r="GN26" s="117"/>
      <c r="GO26" s="117"/>
      <c r="GP26" s="117"/>
      <c r="GQ26" s="117"/>
      <c r="GR26" s="117"/>
      <c r="GS26" s="117"/>
      <c r="GT26" s="117"/>
      <c r="GU26" s="117"/>
      <c r="GV26" s="117"/>
      <c r="GW26" s="117"/>
      <c r="GX26" s="117"/>
      <c r="GY26" s="117"/>
      <c r="GZ26" s="117"/>
      <c r="HA26" s="117"/>
      <c r="HB26" s="117"/>
      <c r="HC26" s="117"/>
      <c r="HD26" s="117"/>
      <c r="HE26" s="117"/>
      <c r="HF26" s="117"/>
      <c r="HG26" s="117"/>
      <c r="HH26" s="117"/>
      <c r="HI26" s="117"/>
      <c r="HJ26" s="117"/>
      <c r="HK26" s="117"/>
      <c r="HL26" s="117"/>
      <c r="HM26" s="117"/>
      <c r="HN26" s="117"/>
      <c r="HO26" s="117"/>
      <c r="HP26" s="117"/>
      <c r="HQ26" s="117"/>
      <c r="HR26" s="117"/>
      <c r="HS26" s="117"/>
      <c r="HT26" s="117"/>
      <c r="HU26" s="117"/>
      <c r="HV26" s="117"/>
      <c r="HW26" s="117"/>
      <c r="HX26" s="117"/>
      <c r="HY26" s="117"/>
      <c r="HZ26" s="117"/>
      <c r="IA26" s="117"/>
    </row>
    <row r="27" spans="2:235" s="68" customFormat="1" x14ac:dyDescent="0.25">
      <c r="B27" s="111"/>
      <c r="C27" s="112"/>
      <c r="D27" s="113">
        <f t="shared" si="4"/>
        <v>0</v>
      </c>
      <c r="E27" s="112"/>
      <c r="F27" s="113"/>
      <c r="G27" s="106"/>
      <c r="H27" s="102"/>
      <c r="I27" s="77"/>
      <c r="J27" s="83">
        <f t="shared" si="5"/>
        <v>0</v>
      </c>
      <c r="K27" s="119">
        <f t="shared" si="1"/>
        <v>0</v>
      </c>
      <c r="L27" s="117"/>
      <c r="M27" s="117" t="s">
        <v>294</v>
      </c>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7"/>
      <c r="BX27" s="117"/>
      <c r="BY27" s="117"/>
      <c r="BZ27" s="117"/>
      <c r="CA27" s="117"/>
      <c r="CB27" s="117"/>
      <c r="CC27" s="117"/>
      <c r="CD27" s="117"/>
      <c r="CE27" s="117"/>
      <c r="CF27" s="117"/>
      <c r="CG27" s="117"/>
      <c r="CH27" s="117"/>
      <c r="CI27" s="117"/>
      <c r="CJ27" s="117"/>
      <c r="CK27" s="117"/>
      <c r="CL27" s="117"/>
      <c r="CM27" s="117"/>
      <c r="CN27" s="117"/>
      <c r="CO27" s="117"/>
      <c r="CP27" s="117"/>
      <c r="CQ27" s="117"/>
      <c r="CR27" s="117"/>
      <c r="CS27" s="117"/>
      <c r="CT27" s="117"/>
      <c r="CU27" s="117"/>
      <c r="CV27" s="117"/>
      <c r="CW27" s="117"/>
      <c r="CX27" s="117"/>
      <c r="CY27" s="117"/>
      <c r="CZ27" s="117"/>
      <c r="DA27" s="117"/>
      <c r="DB27" s="117"/>
      <c r="DC27" s="117"/>
      <c r="DD27" s="117"/>
      <c r="DE27" s="117"/>
      <c r="DF27" s="117"/>
      <c r="DG27" s="117"/>
      <c r="DH27" s="117"/>
      <c r="DI27" s="117"/>
      <c r="DJ27" s="117"/>
      <c r="DK27" s="117"/>
      <c r="DL27" s="117"/>
      <c r="DM27" s="117"/>
      <c r="DN27" s="117"/>
      <c r="DO27" s="117"/>
      <c r="DP27" s="117"/>
      <c r="DQ27" s="117"/>
      <c r="DR27" s="117"/>
      <c r="DS27" s="117"/>
      <c r="DT27" s="117"/>
      <c r="DU27" s="117"/>
      <c r="DV27" s="117"/>
      <c r="DW27" s="117"/>
      <c r="DX27" s="117"/>
      <c r="DY27" s="117"/>
      <c r="DZ27" s="117"/>
      <c r="EA27" s="117"/>
      <c r="EB27" s="117"/>
      <c r="EC27" s="117"/>
      <c r="ED27" s="117"/>
      <c r="EE27" s="117"/>
      <c r="EF27" s="117"/>
      <c r="EG27" s="117"/>
      <c r="EH27" s="117"/>
      <c r="EI27" s="117"/>
      <c r="EJ27" s="117"/>
      <c r="EK27" s="117"/>
      <c r="EL27" s="117"/>
      <c r="EM27" s="117"/>
      <c r="EN27" s="117"/>
      <c r="EO27" s="117"/>
      <c r="EP27" s="117"/>
      <c r="EQ27" s="117"/>
      <c r="ER27" s="117"/>
      <c r="ES27" s="117"/>
      <c r="ET27" s="117"/>
      <c r="EU27" s="117"/>
      <c r="EV27" s="117"/>
      <c r="EW27" s="117"/>
      <c r="EX27" s="117"/>
      <c r="EY27" s="117"/>
      <c r="EZ27" s="117"/>
      <c r="FA27" s="117"/>
      <c r="FB27" s="117"/>
      <c r="FC27" s="117"/>
      <c r="FD27" s="117"/>
      <c r="FE27" s="117"/>
      <c r="FF27" s="117"/>
      <c r="FG27" s="117"/>
      <c r="FH27" s="117"/>
      <c r="FI27" s="117"/>
      <c r="FJ27" s="117"/>
      <c r="FK27" s="117"/>
      <c r="FL27" s="117"/>
      <c r="FM27" s="117"/>
      <c r="FN27" s="117"/>
      <c r="FO27" s="117"/>
      <c r="FP27" s="117"/>
      <c r="FQ27" s="117"/>
      <c r="FR27" s="117"/>
      <c r="FS27" s="117"/>
      <c r="FT27" s="117"/>
      <c r="FU27" s="117"/>
      <c r="FV27" s="117"/>
      <c r="FW27" s="117"/>
      <c r="FX27" s="117"/>
      <c r="FY27" s="117"/>
      <c r="FZ27" s="117"/>
      <c r="GA27" s="117"/>
      <c r="GB27" s="117"/>
      <c r="GC27" s="117"/>
      <c r="GD27" s="117"/>
      <c r="GE27" s="117"/>
      <c r="GF27" s="117"/>
      <c r="GG27" s="117"/>
      <c r="GH27" s="117"/>
      <c r="GI27" s="117"/>
      <c r="GJ27" s="117"/>
      <c r="GK27" s="117"/>
      <c r="GL27" s="117"/>
      <c r="GM27" s="117"/>
      <c r="GN27" s="117"/>
      <c r="GO27" s="117"/>
      <c r="GP27" s="117"/>
      <c r="GQ27" s="117"/>
      <c r="GR27" s="117"/>
      <c r="GS27" s="117"/>
      <c r="GT27" s="117"/>
      <c r="GU27" s="117"/>
      <c r="GV27" s="117"/>
      <c r="GW27" s="117"/>
      <c r="GX27" s="117"/>
      <c r="GY27" s="117"/>
      <c r="GZ27" s="117"/>
      <c r="HA27" s="117"/>
      <c r="HB27" s="117"/>
      <c r="HC27" s="117"/>
      <c r="HD27" s="117"/>
      <c r="HE27" s="117"/>
      <c r="HF27" s="117"/>
      <c r="HG27" s="117"/>
      <c r="HH27" s="117"/>
      <c r="HI27" s="117"/>
      <c r="HJ27" s="117"/>
      <c r="HK27" s="117"/>
      <c r="HL27" s="117"/>
      <c r="HM27" s="117"/>
      <c r="HN27" s="117"/>
      <c r="HO27" s="117"/>
      <c r="HP27" s="117"/>
      <c r="HQ27" s="117"/>
      <c r="HR27" s="117"/>
      <c r="HS27" s="117"/>
      <c r="HT27" s="117"/>
      <c r="HU27" s="117"/>
      <c r="HV27" s="117"/>
      <c r="HW27" s="117"/>
      <c r="HX27" s="117"/>
      <c r="HY27" s="117"/>
      <c r="HZ27" s="117"/>
      <c r="IA27" s="117"/>
    </row>
    <row r="28" spans="2:235" s="68" customFormat="1" x14ac:dyDescent="0.25">
      <c r="B28" s="111"/>
      <c r="C28" s="112"/>
      <c r="D28" s="113">
        <f t="shared" si="4"/>
        <v>0</v>
      </c>
      <c r="E28" s="112"/>
      <c r="F28" s="113"/>
      <c r="G28" s="106"/>
      <c r="H28" s="102"/>
      <c r="I28" s="77"/>
      <c r="J28" s="83">
        <f t="shared" si="5"/>
        <v>0</v>
      </c>
      <c r="K28" s="119">
        <f t="shared" si="1"/>
        <v>0</v>
      </c>
      <c r="L28" s="117"/>
      <c r="M28" s="117" t="s">
        <v>276</v>
      </c>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c r="CD28" s="117"/>
      <c r="CE28" s="117"/>
      <c r="CF28" s="117"/>
      <c r="CG28" s="117"/>
      <c r="CH28" s="117"/>
      <c r="CI28" s="117"/>
      <c r="CJ28" s="117"/>
      <c r="CK28" s="117"/>
      <c r="CL28" s="117"/>
      <c r="CM28" s="117"/>
      <c r="CN28" s="117"/>
      <c r="CO28" s="117"/>
      <c r="CP28" s="117"/>
      <c r="CQ28" s="117"/>
      <c r="CR28" s="117"/>
      <c r="CS28" s="117"/>
      <c r="CT28" s="117"/>
      <c r="CU28" s="117"/>
      <c r="CV28" s="117"/>
      <c r="CW28" s="117"/>
      <c r="CX28" s="117"/>
      <c r="CY28" s="117"/>
      <c r="CZ28" s="117"/>
      <c r="DA28" s="117"/>
      <c r="DB28" s="117"/>
      <c r="DC28" s="117"/>
      <c r="DD28" s="117"/>
      <c r="DE28" s="117"/>
      <c r="DF28" s="117"/>
      <c r="DG28" s="117"/>
      <c r="DH28" s="117"/>
      <c r="DI28" s="117"/>
      <c r="DJ28" s="117"/>
      <c r="DK28" s="117"/>
      <c r="DL28" s="117"/>
      <c r="DM28" s="117"/>
      <c r="DN28" s="117"/>
      <c r="DO28" s="117"/>
      <c r="DP28" s="117"/>
      <c r="DQ28" s="117"/>
      <c r="DR28" s="117"/>
      <c r="DS28" s="117"/>
      <c r="DT28" s="117"/>
      <c r="DU28" s="117"/>
      <c r="DV28" s="117"/>
      <c r="DW28" s="117"/>
      <c r="DX28" s="117"/>
      <c r="DY28" s="117"/>
      <c r="DZ28" s="117"/>
      <c r="EA28" s="117"/>
      <c r="EB28" s="117"/>
      <c r="EC28" s="117"/>
      <c r="ED28" s="117"/>
      <c r="EE28" s="117"/>
      <c r="EF28" s="117"/>
      <c r="EG28" s="117"/>
      <c r="EH28" s="117"/>
      <c r="EI28" s="117"/>
      <c r="EJ28" s="117"/>
      <c r="EK28" s="117"/>
      <c r="EL28" s="117"/>
      <c r="EM28" s="117"/>
      <c r="EN28" s="117"/>
      <c r="EO28" s="117"/>
      <c r="EP28" s="117"/>
      <c r="EQ28" s="117"/>
      <c r="ER28" s="117"/>
      <c r="ES28" s="117"/>
      <c r="ET28" s="117"/>
      <c r="EU28" s="117"/>
      <c r="EV28" s="117"/>
      <c r="EW28" s="117"/>
      <c r="EX28" s="117"/>
      <c r="EY28" s="117"/>
      <c r="EZ28" s="117"/>
      <c r="FA28" s="117"/>
      <c r="FB28" s="117"/>
      <c r="FC28" s="117"/>
      <c r="FD28" s="117"/>
      <c r="FE28" s="117"/>
      <c r="FF28" s="117"/>
      <c r="FG28" s="117"/>
      <c r="FH28" s="117"/>
      <c r="FI28" s="117"/>
      <c r="FJ28" s="117"/>
      <c r="FK28" s="117"/>
      <c r="FL28" s="117"/>
      <c r="FM28" s="117"/>
      <c r="FN28" s="117"/>
      <c r="FO28" s="117"/>
      <c r="FP28" s="117"/>
      <c r="FQ28" s="117"/>
      <c r="FR28" s="117"/>
      <c r="FS28" s="117"/>
      <c r="FT28" s="117"/>
      <c r="FU28" s="117"/>
      <c r="FV28" s="117"/>
      <c r="FW28" s="117"/>
      <c r="FX28" s="117"/>
      <c r="FY28" s="117"/>
      <c r="FZ28" s="117"/>
      <c r="GA28" s="117"/>
      <c r="GB28" s="117"/>
      <c r="GC28" s="117"/>
      <c r="GD28" s="117"/>
      <c r="GE28" s="117"/>
      <c r="GF28" s="117"/>
      <c r="GG28" s="117"/>
      <c r="GH28" s="117"/>
      <c r="GI28" s="117"/>
      <c r="GJ28" s="117"/>
      <c r="GK28" s="117"/>
      <c r="GL28" s="117"/>
      <c r="GM28" s="117"/>
      <c r="GN28" s="117"/>
      <c r="GO28" s="117"/>
      <c r="GP28" s="117"/>
      <c r="GQ28" s="117"/>
      <c r="GR28" s="117"/>
      <c r="GS28" s="117"/>
      <c r="GT28" s="117"/>
      <c r="GU28" s="117"/>
      <c r="GV28" s="117"/>
      <c r="GW28" s="117"/>
      <c r="GX28" s="117"/>
      <c r="GY28" s="117"/>
      <c r="GZ28" s="117"/>
      <c r="HA28" s="117"/>
      <c r="HB28" s="117"/>
      <c r="HC28" s="117"/>
      <c r="HD28" s="117"/>
      <c r="HE28" s="117"/>
      <c r="HF28" s="117"/>
      <c r="HG28" s="117"/>
      <c r="HH28" s="117"/>
      <c r="HI28" s="117"/>
      <c r="HJ28" s="117"/>
      <c r="HK28" s="117"/>
      <c r="HL28" s="117"/>
      <c r="HM28" s="117"/>
      <c r="HN28" s="117"/>
      <c r="HO28" s="117"/>
      <c r="HP28" s="117"/>
      <c r="HQ28" s="117"/>
      <c r="HR28" s="117"/>
      <c r="HS28" s="117"/>
      <c r="HT28" s="117"/>
      <c r="HU28" s="117"/>
      <c r="HV28" s="117"/>
      <c r="HW28" s="117"/>
      <c r="HX28" s="117"/>
      <c r="HY28" s="117"/>
      <c r="HZ28" s="117"/>
      <c r="IA28" s="117"/>
    </row>
    <row r="29" spans="2:235" s="68" customFormat="1" x14ac:dyDescent="0.25">
      <c r="B29" s="111"/>
      <c r="C29" s="112"/>
      <c r="D29" s="113">
        <f t="shared" si="4"/>
        <v>0</v>
      </c>
      <c r="E29" s="112"/>
      <c r="F29" s="113"/>
      <c r="G29" s="106"/>
      <c r="H29" s="102"/>
      <c r="I29" s="77"/>
      <c r="J29" s="83">
        <f t="shared" si="5"/>
        <v>0</v>
      </c>
      <c r="K29" s="119">
        <f t="shared" si="1"/>
        <v>0</v>
      </c>
      <c r="L29" s="117"/>
      <c r="M29" s="117" t="s">
        <v>275</v>
      </c>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7"/>
      <c r="CQ29" s="117"/>
      <c r="CR29" s="117"/>
      <c r="CS29" s="117"/>
      <c r="CT29" s="117"/>
      <c r="CU29" s="117"/>
      <c r="CV29" s="117"/>
      <c r="CW29" s="117"/>
      <c r="CX29" s="117"/>
      <c r="CY29" s="117"/>
      <c r="CZ29" s="117"/>
      <c r="DA29" s="117"/>
      <c r="DB29" s="117"/>
      <c r="DC29" s="117"/>
      <c r="DD29" s="117"/>
      <c r="DE29" s="117"/>
      <c r="DF29" s="117"/>
      <c r="DG29" s="117"/>
      <c r="DH29" s="117"/>
      <c r="DI29" s="117"/>
      <c r="DJ29" s="117"/>
      <c r="DK29" s="117"/>
      <c r="DL29" s="117"/>
      <c r="DM29" s="117"/>
      <c r="DN29" s="117"/>
      <c r="DO29" s="117"/>
      <c r="DP29" s="117"/>
      <c r="DQ29" s="117"/>
      <c r="DR29" s="117"/>
      <c r="DS29" s="117"/>
      <c r="DT29" s="117"/>
      <c r="DU29" s="117"/>
      <c r="DV29" s="117"/>
      <c r="DW29" s="117"/>
      <c r="DX29" s="117"/>
      <c r="DY29" s="117"/>
      <c r="DZ29" s="117"/>
      <c r="EA29" s="117"/>
      <c r="EB29" s="117"/>
      <c r="EC29" s="117"/>
      <c r="ED29" s="117"/>
      <c r="EE29" s="117"/>
      <c r="EF29" s="117"/>
      <c r="EG29" s="117"/>
      <c r="EH29" s="117"/>
      <c r="EI29" s="117"/>
      <c r="EJ29" s="117"/>
      <c r="EK29" s="117"/>
      <c r="EL29" s="117"/>
      <c r="EM29" s="117"/>
      <c r="EN29" s="117"/>
      <c r="EO29" s="117"/>
      <c r="EP29" s="117"/>
      <c r="EQ29" s="117"/>
      <c r="ER29" s="117"/>
      <c r="ES29" s="117"/>
      <c r="ET29" s="117"/>
      <c r="EU29" s="117"/>
      <c r="EV29" s="117"/>
      <c r="EW29" s="117"/>
      <c r="EX29" s="117"/>
      <c r="EY29" s="117"/>
      <c r="EZ29" s="117"/>
      <c r="FA29" s="117"/>
      <c r="FB29" s="117"/>
      <c r="FC29" s="117"/>
      <c r="FD29" s="117"/>
      <c r="FE29" s="117"/>
      <c r="FF29" s="117"/>
      <c r="FG29" s="117"/>
      <c r="FH29" s="117"/>
      <c r="FI29" s="117"/>
      <c r="FJ29" s="117"/>
      <c r="FK29" s="117"/>
      <c r="FL29" s="117"/>
      <c r="FM29" s="117"/>
      <c r="FN29" s="117"/>
      <c r="FO29" s="117"/>
      <c r="FP29" s="117"/>
      <c r="FQ29" s="117"/>
      <c r="FR29" s="117"/>
      <c r="FS29" s="117"/>
      <c r="FT29" s="117"/>
      <c r="FU29" s="117"/>
      <c r="FV29" s="117"/>
      <c r="FW29" s="117"/>
      <c r="FX29" s="117"/>
      <c r="FY29" s="117"/>
      <c r="FZ29" s="117"/>
      <c r="GA29" s="117"/>
      <c r="GB29" s="117"/>
      <c r="GC29" s="117"/>
      <c r="GD29" s="117"/>
      <c r="GE29" s="117"/>
      <c r="GF29" s="117"/>
      <c r="GG29" s="117"/>
      <c r="GH29" s="117"/>
      <c r="GI29" s="117"/>
      <c r="GJ29" s="117"/>
      <c r="GK29" s="117"/>
      <c r="GL29" s="117"/>
      <c r="GM29" s="117"/>
      <c r="GN29" s="117"/>
      <c r="GO29" s="117"/>
      <c r="GP29" s="117"/>
      <c r="GQ29" s="117"/>
      <c r="GR29" s="117"/>
      <c r="GS29" s="117"/>
      <c r="GT29" s="117"/>
      <c r="GU29" s="117"/>
      <c r="GV29" s="117"/>
      <c r="GW29" s="117"/>
      <c r="GX29" s="117"/>
      <c r="GY29" s="117"/>
      <c r="GZ29" s="117"/>
      <c r="HA29" s="117"/>
      <c r="HB29" s="117"/>
      <c r="HC29" s="117"/>
      <c r="HD29" s="117"/>
      <c r="HE29" s="117"/>
      <c r="HF29" s="117"/>
      <c r="HG29" s="117"/>
      <c r="HH29" s="117"/>
      <c r="HI29" s="117"/>
      <c r="HJ29" s="117"/>
      <c r="HK29" s="117"/>
      <c r="HL29" s="117"/>
      <c r="HM29" s="117"/>
      <c r="HN29" s="117"/>
      <c r="HO29" s="117"/>
      <c r="HP29" s="117"/>
      <c r="HQ29" s="117"/>
      <c r="HR29" s="117"/>
      <c r="HS29" s="117"/>
      <c r="HT29" s="117"/>
      <c r="HU29" s="117"/>
      <c r="HV29" s="117"/>
      <c r="HW29" s="117"/>
      <c r="HX29" s="117"/>
      <c r="HY29" s="117"/>
      <c r="HZ29" s="117"/>
      <c r="IA29" s="117"/>
    </row>
    <row r="30" spans="2:235" s="68" customFormat="1" x14ac:dyDescent="0.25">
      <c r="B30" s="111"/>
      <c r="C30" s="112"/>
      <c r="D30" s="113">
        <f t="shared" si="4"/>
        <v>0</v>
      </c>
      <c r="E30" s="112"/>
      <c r="F30" s="113"/>
      <c r="G30" s="106"/>
      <c r="H30" s="102"/>
      <c r="I30" s="77"/>
      <c r="J30" s="83">
        <f t="shared" si="5"/>
        <v>0</v>
      </c>
      <c r="K30" s="119">
        <f t="shared" si="1"/>
        <v>0</v>
      </c>
      <c r="L30" s="117"/>
      <c r="M30" s="117" t="s">
        <v>277</v>
      </c>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c r="CK30" s="117"/>
      <c r="CL30" s="117"/>
      <c r="CM30" s="117"/>
      <c r="CN30" s="117"/>
      <c r="CO30" s="117"/>
      <c r="CP30" s="117"/>
      <c r="CQ30" s="117"/>
      <c r="CR30" s="117"/>
      <c r="CS30" s="117"/>
      <c r="CT30" s="117"/>
      <c r="CU30" s="117"/>
      <c r="CV30" s="117"/>
      <c r="CW30" s="117"/>
      <c r="CX30" s="117"/>
      <c r="CY30" s="117"/>
      <c r="CZ30" s="117"/>
      <c r="DA30" s="117"/>
      <c r="DB30" s="117"/>
      <c r="DC30" s="117"/>
      <c r="DD30" s="117"/>
      <c r="DE30" s="117"/>
      <c r="DF30" s="117"/>
      <c r="DG30" s="117"/>
      <c r="DH30" s="117"/>
      <c r="DI30" s="117"/>
      <c r="DJ30" s="117"/>
      <c r="DK30" s="117"/>
      <c r="DL30" s="117"/>
      <c r="DM30" s="117"/>
      <c r="DN30" s="117"/>
      <c r="DO30" s="117"/>
      <c r="DP30" s="117"/>
      <c r="DQ30" s="117"/>
      <c r="DR30" s="117"/>
      <c r="DS30" s="117"/>
      <c r="DT30" s="117"/>
      <c r="DU30" s="117"/>
      <c r="DV30" s="117"/>
      <c r="DW30" s="117"/>
      <c r="DX30" s="117"/>
      <c r="DY30" s="117"/>
      <c r="DZ30" s="117"/>
      <c r="EA30" s="117"/>
      <c r="EB30" s="117"/>
      <c r="EC30" s="117"/>
      <c r="ED30" s="117"/>
      <c r="EE30" s="117"/>
      <c r="EF30" s="117"/>
      <c r="EG30" s="117"/>
      <c r="EH30" s="117"/>
      <c r="EI30" s="117"/>
      <c r="EJ30" s="117"/>
      <c r="EK30" s="117"/>
      <c r="EL30" s="117"/>
      <c r="EM30" s="117"/>
      <c r="EN30" s="117"/>
      <c r="EO30" s="117"/>
      <c r="EP30" s="117"/>
      <c r="EQ30" s="117"/>
      <c r="ER30" s="117"/>
      <c r="ES30" s="117"/>
      <c r="ET30" s="117"/>
      <c r="EU30" s="117"/>
      <c r="EV30" s="117"/>
      <c r="EW30" s="117"/>
      <c r="EX30" s="117"/>
      <c r="EY30" s="117"/>
      <c r="EZ30" s="117"/>
      <c r="FA30" s="117"/>
      <c r="FB30" s="117"/>
      <c r="FC30" s="117"/>
      <c r="FD30" s="117"/>
      <c r="FE30" s="117"/>
      <c r="FF30" s="117"/>
      <c r="FG30" s="117"/>
      <c r="FH30" s="117"/>
      <c r="FI30" s="117"/>
      <c r="FJ30" s="117"/>
      <c r="FK30" s="117"/>
      <c r="FL30" s="117"/>
      <c r="FM30" s="117"/>
      <c r="FN30" s="117"/>
      <c r="FO30" s="117"/>
      <c r="FP30" s="117"/>
      <c r="FQ30" s="117"/>
      <c r="FR30" s="117"/>
      <c r="FS30" s="117"/>
      <c r="FT30" s="117"/>
      <c r="FU30" s="117"/>
      <c r="FV30" s="117"/>
      <c r="FW30" s="117"/>
      <c r="FX30" s="117"/>
      <c r="FY30" s="117"/>
      <c r="FZ30" s="117"/>
      <c r="GA30" s="117"/>
      <c r="GB30" s="117"/>
      <c r="GC30" s="117"/>
      <c r="GD30" s="117"/>
      <c r="GE30" s="117"/>
      <c r="GF30" s="117"/>
      <c r="GG30" s="117"/>
      <c r="GH30" s="117"/>
      <c r="GI30" s="117"/>
      <c r="GJ30" s="117"/>
      <c r="GK30" s="117"/>
      <c r="GL30" s="117"/>
      <c r="GM30" s="117"/>
      <c r="GN30" s="117"/>
      <c r="GO30" s="117"/>
      <c r="GP30" s="117"/>
      <c r="GQ30" s="117"/>
      <c r="GR30" s="117"/>
      <c r="GS30" s="117"/>
      <c r="GT30" s="117"/>
      <c r="GU30" s="117"/>
      <c r="GV30" s="117"/>
      <c r="GW30" s="117"/>
      <c r="GX30" s="117"/>
      <c r="GY30" s="117"/>
      <c r="GZ30" s="117"/>
      <c r="HA30" s="117"/>
      <c r="HB30" s="117"/>
      <c r="HC30" s="117"/>
      <c r="HD30" s="117"/>
      <c r="HE30" s="117"/>
      <c r="HF30" s="117"/>
      <c r="HG30" s="117"/>
      <c r="HH30" s="117"/>
      <c r="HI30" s="117"/>
      <c r="HJ30" s="117"/>
      <c r="HK30" s="117"/>
      <c r="HL30" s="117"/>
      <c r="HM30" s="117"/>
      <c r="HN30" s="117"/>
      <c r="HO30" s="117"/>
      <c r="HP30" s="117"/>
      <c r="HQ30" s="117"/>
      <c r="HR30" s="117"/>
      <c r="HS30" s="117"/>
      <c r="HT30" s="117"/>
      <c r="HU30" s="117"/>
      <c r="HV30" s="117"/>
      <c r="HW30" s="117"/>
      <c r="HX30" s="117"/>
      <c r="HY30" s="117"/>
      <c r="HZ30" s="117"/>
      <c r="IA30" s="117"/>
    </row>
    <row r="31" spans="2:235" s="68" customFormat="1" x14ac:dyDescent="0.25">
      <c r="B31" s="111"/>
      <c r="C31" s="112"/>
      <c r="D31" s="113">
        <f t="shared" si="4"/>
        <v>0</v>
      </c>
      <c r="E31" s="112"/>
      <c r="F31" s="113"/>
      <c r="G31" s="106"/>
      <c r="H31" s="102"/>
      <c r="I31" s="77"/>
      <c r="J31" s="83">
        <f t="shared" si="5"/>
        <v>0</v>
      </c>
      <c r="K31" s="119">
        <f t="shared" si="1"/>
        <v>0</v>
      </c>
      <c r="L31" s="117"/>
      <c r="M31" s="117" t="s">
        <v>278</v>
      </c>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c r="CO31" s="117"/>
      <c r="CP31" s="117"/>
      <c r="CQ31" s="117"/>
      <c r="CR31" s="117"/>
      <c r="CS31" s="117"/>
      <c r="CT31" s="117"/>
      <c r="CU31" s="117"/>
      <c r="CV31" s="117"/>
      <c r="CW31" s="117"/>
      <c r="CX31" s="117"/>
      <c r="CY31" s="117"/>
      <c r="CZ31" s="117"/>
      <c r="DA31" s="117"/>
      <c r="DB31" s="117"/>
      <c r="DC31" s="117"/>
      <c r="DD31" s="117"/>
      <c r="DE31" s="117"/>
      <c r="DF31" s="117"/>
      <c r="DG31" s="117"/>
      <c r="DH31" s="117"/>
      <c r="DI31" s="117"/>
      <c r="DJ31" s="117"/>
      <c r="DK31" s="117"/>
      <c r="DL31" s="117"/>
      <c r="DM31" s="117"/>
      <c r="DN31" s="117"/>
      <c r="DO31" s="117"/>
      <c r="DP31" s="117"/>
      <c r="DQ31" s="117"/>
      <c r="DR31" s="117"/>
      <c r="DS31" s="117"/>
      <c r="DT31" s="117"/>
      <c r="DU31" s="117"/>
      <c r="DV31" s="117"/>
      <c r="DW31" s="117"/>
      <c r="DX31" s="117"/>
      <c r="DY31" s="117"/>
      <c r="DZ31" s="117"/>
      <c r="EA31" s="117"/>
      <c r="EB31" s="117"/>
      <c r="EC31" s="117"/>
      <c r="ED31" s="117"/>
      <c r="EE31" s="117"/>
      <c r="EF31" s="117"/>
      <c r="EG31" s="117"/>
      <c r="EH31" s="117"/>
      <c r="EI31" s="117"/>
      <c r="EJ31" s="117"/>
      <c r="EK31" s="117"/>
      <c r="EL31" s="117"/>
      <c r="EM31" s="117"/>
      <c r="EN31" s="117"/>
      <c r="EO31" s="117"/>
      <c r="EP31" s="117"/>
      <c r="EQ31" s="117"/>
      <c r="ER31" s="117"/>
      <c r="ES31" s="117"/>
      <c r="ET31" s="117"/>
      <c r="EU31" s="117"/>
      <c r="EV31" s="117"/>
      <c r="EW31" s="117"/>
      <c r="EX31" s="117"/>
      <c r="EY31" s="117"/>
      <c r="EZ31" s="117"/>
      <c r="FA31" s="117"/>
      <c r="FB31" s="117"/>
      <c r="FC31" s="117"/>
      <c r="FD31" s="117"/>
      <c r="FE31" s="117"/>
      <c r="FF31" s="117"/>
      <c r="FG31" s="117"/>
      <c r="FH31" s="117"/>
      <c r="FI31" s="117"/>
      <c r="FJ31" s="117"/>
      <c r="FK31" s="117"/>
      <c r="FL31" s="117"/>
      <c r="FM31" s="117"/>
      <c r="FN31" s="117"/>
      <c r="FO31" s="117"/>
      <c r="FP31" s="117"/>
      <c r="FQ31" s="117"/>
      <c r="FR31" s="117"/>
      <c r="FS31" s="117"/>
      <c r="FT31" s="117"/>
      <c r="FU31" s="117"/>
      <c r="FV31" s="117"/>
      <c r="FW31" s="117"/>
      <c r="FX31" s="117"/>
      <c r="FY31" s="117"/>
      <c r="FZ31" s="117"/>
      <c r="GA31" s="117"/>
      <c r="GB31" s="117"/>
      <c r="GC31" s="117"/>
      <c r="GD31" s="117"/>
      <c r="GE31" s="117"/>
      <c r="GF31" s="117"/>
      <c r="GG31" s="117"/>
      <c r="GH31" s="117"/>
      <c r="GI31" s="117"/>
      <c r="GJ31" s="117"/>
      <c r="GK31" s="117"/>
      <c r="GL31" s="117"/>
      <c r="GM31" s="117"/>
      <c r="GN31" s="117"/>
      <c r="GO31" s="117"/>
      <c r="GP31" s="117"/>
      <c r="GQ31" s="117"/>
      <c r="GR31" s="117"/>
      <c r="GS31" s="117"/>
      <c r="GT31" s="117"/>
      <c r="GU31" s="117"/>
      <c r="GV31" s="117"/>
      <c r="GW31" s="117"/>
      <c r="GX31" s="117"/>
      <c r="GY31" s="117"/>
      <c r="GZ31" s="117"/>
      <c r="HA31" s="117"/>
      <c r="HB31" s="117"/>
      <c r="HC31" s="117"/>
      <c r="HD31" s="117"/>
      <c r="HE31" s="117"/>
      <c r="HF31" s="117"/>
      <c r="HG31" s="117"/>
      <c r="HH31" s="117"/>
      <c r="HI31" s="117"/>
      <c r="HJ31" s="117"/>
      <c r="HK31" s="117"/>
      <c r="HL31" s="117"/>
      <c r="HM31" s="117"/>
      <c r="HN31" s="117"/>
      <c r="HO31" s="117"/>
      <c r="HP31" s="117"/>
      <c r="HQ31" s="117"/>
      <c r="HR31" s="117"/>
      <c r="HS31" s="117"/>
      <c r="HT31" s="117"/>
      <c r="HU31" s="117"/>
      <c r="HV31" s="117"/>
      <c r="HW31" s="117"/>
      <c r="HX31" s="117"/>
      <c r="HY31" s="117"/>
      <c r="HZ31" s="117"/>
      <c r="IA31" s="117"/>
    </row>
    <row r="32" spans="2:235" s="68" customFormat="1" x14ac:dyDescent="0.25">
      <c r="B32" s="111"/>
      <c r="C32" s="112"/>
      <c r="D32" s="113">
        <f t="shared" si="4"/>
        <v>0</v>
      </c>
      <c r="E32" s="112"/>
      <c r="F32" s="113"/>
      <c r="G32" s="106"/>
      <c r="H32" s="102"/>
      <c r="I32" s="77"/>
      <c r="J32" s="83">
        <f t="shared" si="5"/>
        <v>0</v>
      </c>
      <c r="K32" s="119">
        <f t="shared" si="1"/>
        <v>0</v>
      </c>
      <c r="L32" s="117"/>
      <c r="M32" s="117" t="s">
        <v>295</v>
      </c>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c r="CO32" s="117"/>
      <c r="CP32" s="117"/>
      <c r="CQ32" s="117"/>
      <c r="CR32" s="117"/>
      <c r="CS32" s="117"/>
      <c r="CT32" s="117"/>
      <c r="CU32" s="117"/>
      <c r="CV32" s="117"/>
      <c r="CW32" s="117"/>
      <c r="CX32" s="117"/>
      <c r="CY32" s="117"/>
      <c r="CZ32" s="117"/>
      <c r="DA32" s="117"/>
      <c r="DB32" s="117"/>
      <c r="DC32" s="117"/>
      <c r="DD32" s="117"/>
      <c r="DE32" s="117"/>
      <c r="DF32" s="117"/>
      <c r="DG32" s="117"/>
      <c r="DH32" s="117"/>
      <c r="DI32" s="117"/>
      <c r="DJ32" s="117"/>
      <c r="DK32" s="117"/>
      <c r="DL32" s="117"/>
      <c r="DM32" s="117"/>
      <c r="DN32" s="117"/>
      <c r="DO32" s="117"/>
      <c r="DP32" s="117"/>
      <c r="DQ32" s="117"/>
      <c r="DR32" s="117"/>
      <c r="DS32" s="117"/>
      <c r="DT32" s="117"/>
      <c r="DU32" s="117"/>
      <c r="DV32" s="117"/>
      <c r="DW32" s="117"/>
      <c r="DX32" s="117"/>
      <c r="DY32" s="117"/>
      <c r="DZ32" s="117"/>
      <c r="EA32" s="117"/>
      <c r="EB32" s="117"/>
      <c r="EC32" s="117"/>
      <c r="ED32" s="117"/>
      <c r="EE32" s="117"/>
      <c r="EF32" s="117"/>
      <c r="EG32" s="117"/>
      <c r="EH32" s="117"/>
      <c r="EI32" s="117"/>
      <c r="EJ32" s="117"/>
      <c r="EK32" s="117"/>
      <c r="EL32" s="117"/>
      <c r="EM32" s="117"/>
      <c r="EN32" s="117"/>
      <c r="EO32" s="117"/>
      <c r="EP32" s="117"/>
      <c r="EQ32" s="117"/>
      <c r="ER32" s="117"/>
      <c r="ES32" s="117"/>
      <c r="ET32" s="117"/>
      <c r="EU32" s="117"/>
      <c r="EV32" s="117"/>
      <c r="EW32" s="117"/>
      <c r="EX32" s="117"/>
      <c r="EY32" s="117"/>
      <c r="EZ32" s="117"/>
      <c r="FA32" s="117"/>
      <c r="FB32" s="117"/>
      <c r="FC32" s="117"/>
      <c r="FD32" s="117"/>
      <c r="FE32" s="117"/>
      <c r="FF32" s="117"/>
      <c r="FG32" s="117"/>
      <c r="FH32" s="117"/>
      <c r="FI32" s="117"/>
      <c r="FJ32" s="117"/>
      <c r="FK32" s="117"/>
      <c r="FL32" s="117"/>
      <c r="FM32" s="117"/>
      <c r="FN32" s="117"/>
      <c r="FO32" s="117"/>
      <c r="FP32" s="117"/>
      <c r="FQ32" s="117"/>
      <c r="FR32" s="117"/>
      <c r="FS32" s="117"/>
      <c r="FT32" s="117"/>
      <c r="FU32" s="117"/>
      <c r="FV32" s="117"/>
      <c r="FW32" s="117"/>
      <c r="FX32" s="117"/>
      <c r="FY32" s="117"/>
      <c r="FZ32" s="117"/>
      <c r="GA32" s="117"/>
      <c r="GB32" s="117"/>
      <c r="GC32" s="117"/>
      <c r="GD32" s="117"/>
      <c r="GE32" s="117"/>
      <c r="GF32" s="117"/>
      <c r="GG32" s="117"/>
      <c r="GH32" s="117"/>
      <c r="GI32" s="117"/>
      <c r="GJ32" s="117"/>
      <c r="GK32" s="117"/>
      <c r="GL32" s="117"/>
      <c r="GM32" s="117"/>
      <c r="GN32" s="117"/>
      <c r="GO32" s="117"/>
      <c r="GP32" s="117"/>
      <c r="GQ32" s="117"/>
      <c r="GR32" s="117"/>
      <c r="GS32" s="117"/>
      <c r="GT32" s="117"/>
      <c r="GU32" s="117"/>
      <c r="GV32" s="117"/>
      <c r="GW32" s="117"/>
      <c r="GX32" s="117"/>
      <c r="GY32" s="117"/>
      <c r="GZ32" s="117"/>
      <c r="HA32" s="117"/>
      <c r="HB32" s="117"/>
      <c r="HC32" s="117"/>
      <c r="HD32" s="117"/>
      <c r="HE32" s="117"/>
      <c r="HF32" s="117"/>
      <c r="HG32" s="117"/>
      <c r="HH32" s="117"/>
      <c r="HI32" s="117"/>
      <c r="HJ32" s="117"/>
      <c r="HK32" s="117"/>
      <c r="HL32" s="117"/>
      <c r="HM32" s="117"/>
      <c r="HN32" s="117"/>
      <c r="HO32" s="117"/>
      <c r="HP32" s="117"/>
      <c r="HQ32" s="117"/>
      <c r="HR32" s="117"/>
      <c r="HS32" s="117"/>
      <c r="HT32" s="117"/>
      <c r="HU32" s="117"/>
      <c r="HV32" s="117"/>
      <c r="HW32" s="117"/>
      <c r="HX32" s="117"/>
      <c r="HY32" s="117"/>
      <c r="HZ32" s="117"/>
      <c r="IA32" s="117"/>
    </row>
    <row r="33" spans="2:235" s="68" customFormat="1" x14ac:dyDescent="0.25">
      <c r="B33" s="111"/>
      <c r="C33" s="112"/>
      <c r="D33" s="113">
        <f t="shared" si="4"/>
        <v>0</v>
      </c>
      <c r="E33" s="112"/>
      <c r="F33" s="113"/>
      <c r="G33" s="106"/>
      <c r="H33" s="102"/>
      <c r="I33" s="77"/>
      <c r="J33" s="83">
        <f t="shared" si="5"/>
        <v>0</v>
      </c>
      <c r="K33" s="119">
        <f t="shared" si="1"/>
        <v>0</v>
      </c>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7"/>
      <c r="CL33" s="117"/>
      <c r="CM33" s="117"/>
      <c r="CN33" s="117"/>
      <c r="CO33" s="117"/>
      <c r="CP33" s="117"/>
      <c r="CQ33" s="117"/>
      <c r="CR33" s="117"/>
      <c r="CS33" s="117"/>
      <c r="CT33" s="117"/>
      <c r="CU33" s="117"/>
      <c r="CV33" s="117"/>
      <c r="CW33" s="117"/>
      <c r="CX33" s="117"/>
      <c r="CY33" s="117"/>
      <c r="CZ33" s="117"/>
      <c r="DA33" s="117"/>
      <c r="DB33" s="117"/>
      <c r="DC33" s="117"/>
      <c r="DD33" s="117"/>
      <c r="DE33" s="117"/>
      <c r="DF33" s="117"/>
      <c r="DG33" s="117"/>
      <c r="DH33" s="117"/>
      <c r="DI33" s="117"/>
      <c r="DJ33" s="117"/>
      <c r="DK33" s="117"/>
      <c r="DL33" s="117"/>
      <c r="DM33" s="117"/>
      <c r="DN33" s="117"/>
      <c r="DO33" s="117"/>
      <c r="DP33" s="117"/>
      <c r="DQ33" s="117"/>
      <c r="DR33" s="117"/>
      <c r="DS33" s="117"/>
      <c r="DT33" s="117"/>
      <c r="DU33" s="117"/>
      <c r="DV33" s="117"/>
      <c r="DW33" s="117"/>
      <c r="DX33" s="117"/>
      <c r="DY33" s="117"/>
      <c r="DZ33" s="117"/>
      <c r="EA33" s="117"/>
      <c r="EB33" s="117"/>
      <c r="EC33" s="117"/>
      <c r="ED33" s="117"/>
      <c r="EE33" s="117"/>
      <c r="EF33" s="117"/>
      <c r="EG33" s="117"/>
      <c r="EH33" s="117"/>
      <c r="EI33" s="117"/>
      <c r="EJ33" s="117"/>
      <c r="EK33" s="117"/>
      <c r="EL33" s="117"/>
      <c r="EM33" s="117"/>
      <c r="EN33" s="117"/>
      <c r="EO33" s="117"/>
      <c r="EP33" s="117"/>
      <c r="EQ33" s="117"/>
      <c r="ER33" s="117"/>
      <c r="ES33" s="117"/>
      <c r="ET33" s="117"/>
      <c r="EU33" s="117"/>
      <c r="EV33" s="117"/>
      <c r="EW33" s="117"/>
      <c r="EX33" s="117"/>
      <c r="EY33" s="117"/>
      <c r="EZ33" s="117"/>
      <c r="FA33" s="117"/>
      <c r="FB33" s="117"/>
      <c r="FC33" s="117"/>
      <c r="FD33" s="117"/>
      <c r="FE33" s="117"/>
      <c r="FF33" s="117"/>
      <c r="FG33" s="117"/>
      <c r="FH33" s="117"/>
      <c r="FI33" s="117"/>
      <c r="FJ33" s="117"/>
      <c r="FK33" s="117"/>
      <c r="FL33" s="117"/>
      <c r="FM33" s="117"/>
      <c r="FN33" s="117"/>
      <c r="FO33" s="117"/>
      <c r="FP33" s="117"/>
      <c r="FQ33" s="117"/>
      <c r="FR33" s="117"/>
      <c r="FS33" s="117"/>
      <c r="FT33" s="117"/>
      <c r="FU33" s="117"/>
      <c r="FV33" s="117"/>
      <c r="FW33" s="117"/>
      <c r="FX33" s="117"/>
      <c r="FY33" s="117"/>
      <c r="FZ33" s="117"/>
      <c r="GA33" s="117"/>
      <c r="GB33" s="117"/>
      <c r="GC33" s="117"/>
      <c r="GD33" s="117"/>
      <c r="GE33" s="117"/>
      <c r="GF33" s="117"/>
      <c r="GG33" s="117"/>
      <c r="GH33" s="117"/>
      <c r="GI33" s="117"/>
      <c r="GJ33" s="117"/>
      <c r="GK33" s="117"/>
      <c r="GL33" s="117"/>
      <c r="GM33" s="117"/>
      <c r="GN33" s="117"/>
      <c r="GO33" s="117"/>
      <c r="GP33" s="117"/>
      <c r="GQ33" s="117"/>
      <c r="GR33" s="117"/>
      <c r="GS33" s="117"/>
      <c r="GT33" s="117"/>
      <c r="GU33" s="117"/>
      <c r="GV33" s="117"/>
      <c r="GW33" s="117"/>
      <c r="GX33" s="117"/>
      <c r="GY33" s="117"/>
      <c r="GZ33" s="117"/>
      <c r="HA33" s="117"/>
      <c r="HB33" s="117"/>
      <c r="HC33" s="117"/>
      <c r="HD33" s="117"/>
      <c r="HE33" s="117"/>
      <c r="HF33" s="117"/>
      <c r="HG33" s="117"/>
      <c r="HH33" s="117"/>
      <c r="HI33" s="117"/>
      <c r="HJ33" s="117"/>
      <c r="HK33" s="117"/>
      <c r="HL33" s="117"/>
      <c r="HM33" s="117"/>
      <c r="HN33" s="117"/>
      <c r="HO33" s="117"/>
      <c r="HP33" s="117"/>
      <c r="HQ33" s="117"/>
      <c r="HR33" s="117"/>
      <c r="HS33" s="117"/>
      <c r="HT33" s="117"/>
      <c r="HU33" s="117"/>
      <c r="HV33" s="117"/>
      <c r="HW33" s="117"/>
      <c r="HX33" s="117"/>
      <c r="HY33" s="117"/>
      <c r="HZ33" s="117"/>
      <c r="IA33" s="117"/>
    </row>
    <row r="34" spans="2:235" s="68" customFormat="1" x14ac:dyDescent="0.25">
      <c r="B34" s="111"/>
      <c r="C34" s="112"/>
      <c r="D34" s="113">
        <f t="shared" si="4"/>
        <v>0</v>
      </c>
      <c r="E34" s="112"/>
      <c r="F34" s="113"/>
      <c r="G34" s="106"/>
      <c r="H34" s="102"/>
      <c r="I34" s="77"/>
      <c r="J34" s="83">
        <f t="shared" si="5"/>
        <v>0</v>
      </c>
      <c r="K34" s="119">
        <f t="shared" si="1"/>
        <v>0</v>
      </c>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7"/>
      <c r="CG34" s="117"/>
      <c r="CH34" s="117"/>
      <c r="CI34" s="117"/>
      <c r="CJ34" s="117"/>
      <c r="CK34" s="117"/>
      <c r="CL34" s="117"/>
      <c r="CM34" s="117"/>
      <c r="CN34" s="117"/>
      <c r="CO34" s="117"/>
      <c r="CP34" s="117"/>
      <c r="CQ34" s="117"/>
      <c r="CR34" s="117"/>
      <c r="CS34" s="117"/>
      <c r="CT34" s="117"/>
      <c r="CU34" s="117"/>
      <c r="CV34" s="117"/>
      <c r="CW34" s="117"/>
      <c r="CX34" s="117"/>
      <c r="CY34" s="117"/>
      <c r="CZ34" s="117"/>
      <c r="DA34" s="117"/>
      <c r="DB34" s="117"/>
      <c r="DC34" s="117"/>
      <c r="DD34" s="117"/>
      <c r="DE34" s="117"/>
      <c r="DF34" s="117"/>
      <c r="DG34" s="117"/>
      <c r="DH34" s="117"/>
      <c r="DI34" s="117"/>
      <c r="DJ34" s="117"/>
      <c r="DK34" s="117"/>
      <c r="DL34" s="117"/>
      <c r="DM34" s="117"/>
      <c r="DN34" s="117"/>
      <c r="DO34" s="117"/>
      <c r="DP34" s="117"/>
      <c r="DQ34" s="117"/>
      <c r="DR34" s="117"/>
      <c r="DS34" s="117"/>
      <c r="DT34" s="117"/>
      <c r="DU34" s="117"/>
      <c r="DV34" s="117"/>
      <c r="DW34" s="117"/>
      <c r="DX34" s="117"/>
      <c r="DY34" s="117"/>
      <c r="DZ34" s="117"/>
      <c r="EA34" s="117"/>
      <c r="EB34" s="117"/>
      <c r="EC34" s="117"/>
      <c r="ED34" s="117"/>
      <c r="EE34" s="117"/>
      <c r="EF34" s="117"/>
      <c r="EG34" s="117"/>
      <c r="EH34" s="117"/>
      <c r="EI34" s="117"/>
      <c r="EJ34" s="117"/>
      <c r="EK34" s="117"/>
      <c r="EL34" s="117"/>
      <c r="EM34" s="117"/>
      <c r="EN34" s="117"/>
      <c r="EO34" s="117"/>
      <c r="EP34" s="117"/>
      <c r="EQ34" s="117"/>
      <c r="ER34" s="117"/>
      <c r="ES34" s="117"/>
      <c r="ET34" s="117"/>
      <c r="EU34" s="117"/>
      <c r="EV34" s="117"/>
      <c r="EW34" s="117"/>
      <c r="EX34" s="117"/>
      <c r="EY34" s="117"/>
      <c r="EZ34" s="117"/>
      <c r="FA34" s="117"/>
      <c r="FB34" s="117"/>
      <c r="FC34" s="117"/>
      <c r="FD34" s="117"/>
      <c r="FE34" s="117"/>
      <c r="FF34" s="117"/>
      <c r="FG34" s="117"/>
      <c r="FH34" s="117"/>
      <c r="FI34" s="117"/>
      <c r="FJ34" s="117"/>
      <c r="FK34" s="117"/>
      <c r="FL34" s="117"/>
      <c r="FM34" s="117"/>
      <c r="FN34" s="117"/>
      <c r="FO34" s="117"/>
      <c r="FP34" s="117"/>
      <c r="FQ34" s="117"/>
      <c r="FR34" s="117"/>
      <c r="FS34" s="117"/>
      <c r="FT34" s="117"/>
      <c r="FU34" s="117"/>
      <c r="FV34" s="117"/>
      <c r="FW34" s="117"/>
      <c r="FX34" s="117"/>
      <c r="FY34" s="117"/>
      <c r="FZ34" s="117"/>
      <c r="GA34" s="117"/>
      <c r="GB34" s="117"/>
      <c r="GC34" s="117"/>
      <c r="GD34" s="117"/>
      <c r="GE34" s="117"/>
      <c r="GF34" s="117"/>
      <c r="GG34" s="117"/>
      <c r="GH34" s="117"/>
      <c r="GI34" s="117"/>
      <c r="GJ34" s="117"/>
      <c r="GK34" s="117"/>
      <c r="GL34" s="117"/>
      <c r="GM34" s="117"/>
      <c r="GN34" s="117"/>
      <c r="GO34" s="117"/>
      <c r="GP34" s="117"/>
      <c r="GQ34" s="117"/>
      <c r="GR34" s="117"/>
      <c r="GS34" s="117"/>
      <c r="GT34" s="117"/>
      <c r="GU34" s="117"/>
      <c r="GV34" s="117"/>
      <c r="GW34" s="117"/>
      <c r="GX34" s="117"/>
      <c r="GY34" s="117"/>
      <c r="GZ34" s="117"/>
      <c r="HA34" s="117"/>
      <c r="HB34" s="117"/>
      <c r="HC34" s="117"/>
      <c r="HD34" s="117"/>
      <c r="HE34" s="117"/>
      <c r="HF34" s="117"/>
      <c r="HG34" s="117"/>
      <c r="HH34" s="117"/>
      <c r="HI34" s="117"/>
      <c r="HJ34" s="117"/>
      <c r="HK34" s="117"/>
      <c r="HL34" s="117"/>
      <c r="HM34" s="117"/>
      <c r="HN34" s="117"/>
      <c r="HO34" s="117"/>
      <c r="HP34" s="117"/>
      <c r="HQ34" s="117"/>
      <c r="HR34" s="117"/>
      <c r="HS34" s="117"/>
      <c r="HT34" s="117"/>
      <c r="HU34" s="117"/>
      <c r="HV34" s="117"/>
      <c r="HW34" s="117"/>
      <c r="HX34" s="117"/>
      <c r="HY34" s="117"/>
      <c r="HZ34" s="117"/>
      <c r="IA34" s="117"/>
    </row>
    <row r="35" spans="2:235" s="68" customFormat="1" x14ac:dyDescent="0.25">
      <c r="B35" s="111"/>
      <c r="C35" s="112"/>
      <c r="D35" s="113">
        <f t="shared" si="4"/>
        <v>0</v>
      </c>
      <c r="E35" s="112"/>
      <c r="F35" s="113"/>
      <c r="G35" s="106"/>
      <c r="H35" s="102"/>
      <c r="I35" s="77"/>
      <c r="J35" s="83">
        <f t="shared" si="5"/>
        <v>0</v>
      </c>
      <c r="K35" s="119">
        <f t="shared" si="1"/>
        <v>0</v>
      </c>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c r="CK35" s="117"/>
      <c r="CL35" s="117"/>
      <c r="CM35" s="117"/>
      <c r="CN35" s="117"/>
      <c r="CO35" s="117"/>
      <c r="CP35" s="117"/>
      <c r="CQ35" s="117"/>
      <c r="CR35" s="117"/>
      <c r="CS35" s="117"/>
      <c r="CT35" s="117"/>
      <c r="CU35" s="117"/>
      <c r="CV35" s="117"/>
      <c r="CW35" s="117"/>
      <c r="CX35" s="117"/>
      <c r="CY35" s="117"/>
      <c r="CZ35" s="117"/>
      <c r="DA35" s="117"/>
      <c r="DB35" s="117"/>
      <c r="DC35" s="117"/>
      <c r="DD35" s="117"/>
      <c r="DE35" s="117"/>
      <c r="DF35" s="117"/>
      <c r="DG35" s="117"/>
      <c r="DH35" s="117"/>
      <c r="DI35" s="117"/>
      <c r="DJ35" s="117"/>
      <c r="DK35" s="117"/>
      <c r="DL35" s="117"/>
      <c r="DM35" s="117"/>
      <c r="DN35" s="117"/>
      <c r="DO35" s="117"/>
      <c r="DP35" s="117"/>
      <c r="DQ35" s="117"/>
      <c r="DR35" s="117"/>
      <c r="DS35" s="117"/>
      <c r="DT35" s="117"/>
      <c r="DU35" s="117"/>
      <c r="DV35" s="117"/>
      <c r="DW35" s="117"/>
      <c r="DX35" s="117"/>
      <c r="DY35" s="117"/>
      <c r="DZ35" s="117"/>
      <c r="EA35" s="117"/>
      <c r="EB35" s="117"/>
      <c r="EC35" s="117"/>
      <c r="ED35" s="117"/>
      <c r="EE35" s="117"/>
      <c r="EF35" s="117"/>
      <c r="EG35" s="117"/>
      <c r="EH35" s="117"/>
      <c r="EI35" s="117"/>
      <c r="EJ35" s="117"/>
      <c r="EK35" s="117"/>
      <c r="EL35" s="117"/>
      <c r="EM35" s="117"/>
      <c r="EN35" s="117"/>
      <c r="EO35" s="117"/>
      <c r="EP35" s="117"/>
      <c r="EQ35" s="117"/>
      <c r="ER35" s="117"/>
      <c r="ES35" s="117"/>
      <c r="ET35" s="117"/>
      <c r="EU35" s="117"/>
      <c r="EV35" s="117"/>
      <c r="EW35" s="117"/>
      <c r="EX35" s="117"/>
      <c r="EY35" s="117"/>
      <c r="EZ35" s="117"/>
      <c r="FA35" s="117"/>
      <c r="FB35" s="117"/>
      <c r="FC35" s="117"/>
      <c r="FD35" s="117"/>
      <c r="FE35" s="117"/>
      <c r="FF35" s="117"/>
      <c r="FG35" s="117"/>
      <c r="FH35" s="117"/>
      <c r="FI35" s="117"/>
      <c r="FJ35" s="117"/>
      <c r="FK35" s="117"/>
      <c r="FL35" s="117"/>
      <c r="FM35" s="117"/>
      <c r="FN35" s="117"/>
      <c r="FO35" s="117"/>
      <c r="FP35" s="117"/>
      <c r="FQ35" s="117"/>
      <c r="FR35" s="117"/>
      <c r="FS35" s="117"/>
      <c r="FT35" s="117"/>
      <c r="FU35" s="117"/>
      <c r="FV35" s="117"/>
      <c r="FW35" s="117"/>
      <c r="FX35" s="117"/>
      <c r="FY35" s="117"/>
      <c r="FZ35" s="117"/>
      <c r="GA35" s="117"/>
      <c r="GB35" s="117"/>
      <c r="GC35" s="117"/>
      <c r="GD35" s="117"/>
      <c r="GE35" s="117"/>
      <c r="GF35" s="117"/>
      <c r="GG35" s="117"/>
      <c r="GH35" s="117"/>
      <c r="GI35" s="117"/>
      <c r="GJ35" s="117"/>
      <c r="GK35" s="117"/>
      <c r="GL35" s="117"/>
      <c r="GM35" s="117"/>
      <c r="GN35" s="117"/>
      <c r="GO35" s="117"/>
      <c r="GP35" s="117"/>
      <c r="GQ35" s="117"/>
      <c r="GR35" s="117"/>
      <c r="GS35" s="117"/>
      <c r="GT35" s="117"/>
      <c r="GU35" s="117"/>
      <c r="GV35" s="117"/>
      <c r="GW35" s="117"/>
      <c r="GX35" s="117"/>
      <c r="GY35" s="117"/>
      <c r="GZ35" s="117"/>
      <c r="HA35" s="117"/>
      <c r="HB35" s="117"/>
      <c r="HC35" s="117"/>
      <c r="HD35" s="117"/>
      <c r="HE35" s="117"/>
      <c r="HF35" s="117"/>
      <c r="HG35" s="117"/>
      <c r="HH35" s="117"/>
      <c r="HI35" s="117"/>
      <c r="HJ35" s="117"/>
      <c r="HK35" s="117"/>
      <c r="HL35" s="117"/>
      <c r="HM35" s="117"/>
      <c r="HN35" s="117"/>
      <c r="HO35" s="117"/>
      <c r="HP35" s="117"/>
      <c r="HQ35" s="117"/>
      <c r="HR35" s="117"/>
      <c r="HS35" s="117"/>
      <c r="HT35" s="117"/>
      <c r="HU35" s="117"/>
      <c r="HV35" s="117"/>
      <c r="HW35" s="117"/>
      <c r="HX35" s="117"/>
      <c r="HY35" s="117"/>
      <c r="HZ35" s="117"/>
      <c r="IA35" s="117"/>
    </row>
    <row r="36" spans="2:235" s="68" customFormat="1" x14ac:dyDescent="0.25">
      <c r="B36" s="111"/>
      <c r="C36" s="112"/>
      <c r="D36" s="113">
        <f t="shared" si="4"/>
        <v>0</v>
      </c>
      <c r="E36" s="112"/>
      <c r="F36" s="113"/>
      <c r="G36" s="106"/>
      <c r="H36" s="102">
        <f>IF(OR(B36=$M$19,B36=$M$20,B36=$M$28,B36=$M$22,B36=$M$30),1,IF(OR(B36=$M$21,B36=$M$23,B36=$M$24,B36=$M$25,B36=$M$26,B36=$M$27,B36,$M$29,B36=$M$31),2,0))</f>
        <v>0</v>
      </c>
      <c r="I36" s="77">
        <f t="shared" si="2"/>
        <v>0</v>
      </c>
      <c r="J36" s="83">
        <f t="shared" si="3"/>
        <v>0</v>
      </c>
      <c r="K36" s="119">
        <f t="shared" si="1"/>
        <v>0</v>
      </c>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c r="CO36" s="117"/>
      <c r="CP36" s="117"/>
      <c r="CQ36" s="117"/>
      <c r="CR36" s="117"/>
      <c r="CS36" s="117"/>
      <c r="CT36" s="117"/>
      <c r="CU36" s="117"/>
      <c r="CV36" s="117"/>
      <c r="CW36" s="117"/>
      <c r="CX36" s="117"/>
      <c r="CY36" s="117"/>
      <c r="CZ36" s="117"/>
      <c r="DA36" s="117"/>
      <c r="DB36" s="117"/>
      <c r="DC36" s="117"/>
      <c r="DD36" s="117"/>
      <c r="DE36" s="117"/>
      <c r="DF36" s="117"/>
      <c r="DG36" s="117"/>
      <c r="DH36" s="117"/>
      <c r="DI36" s="117"/>
      <c r="DJ36" s="117"/>
      <c r="DK36" s="117"/>
      <c r="DL36" s="117"/>
      <c r="DM36" s="117"/>
      <c r="DN36" s="117"/>
      <c r="DO36" s="117"/>
      <c r="DP36" s="117"/>
      <c r="DQ36" s="117"/>
      <c r="DR36" s="117"/>
      <c r="DS36" s="117"/>
      <c r="DT36" s="117"/>
      <c r="DU36" s="117"/>
      <c r="DV36" s="117"/>
      <c r="DW36" s="117"/>
      <c r="DX36" s="117"/>
      <c r="DY36" s="117"/>
      <c r="DZ36" s="117"/>
      <c r="EA36" s="117"/>
      <c r="EB36" s="117"/>
      <c r="EC36" s="117"/>
      <c r="ED36" s="117"/>
      <c r="EE36" s="117"/>
      <c r="EF36" s="117"/>
      <c r="EG36" s="117"/>
      <c r="EH36" s="117"/>
      <c r="EI36" s="117"/>
      <c r="EJ36" s="117"/>
      <c r="EK36" s="117"/>
      <c r="EL36" s="117"/>
      <c r="EM36" s="117"/>
      <c r="EN36" s="117"/>
      <c r="EO36" s="117"/>
      <c r="EP36" s="117"/>
      <c r="EQ36" s="117"/>
      <c r="ER36" s="117"/>
      <c r="ES36" s="117"/>
      <c r="ET36" s="117"/>
      <c r="EU36" s="117"/>
      <c r="EV36" s="117"/>
      <c r="EW36" s="117"/>
      <c r="EX36" s="117"/>
      <c r="EY36" s="117"/>
      <c r="EZ36" s="117"/>
      <c r="FA36" s="117"/>
      <c r="FB36" s="117"/>
      <c r="FC36" s="117"/>
      <c r="FD36" s="117"/>
      <c r="FE36" s="117"/>
      <c r="FF36" s="117"/>
      <c r="FG36" s="117"/>
      <c r="FH36" s="117"/>
      <c r="FI36" s="117"/>
      <c r="FJ36" s="117"/>
      <c r="FK36" s="117"/>
      <c r="FL36" s="117"/>
      <c r="FM36" s="117"/>
      <c r="FN36" s="117"/>
      <c r="FO36" s="117"/>
      <c r="FP36" s="117"/>
      <c r="FQ36" s="117"/>
      <c r="FR36" s="117"/>
      <c r="FS36" s="117"/>
      <c r="FT36" s="117"/>
      <c r="FU36" s="117"/>
      <c r="FV36" s="117"/>
      <c r="FW36" s="117"/>
      <c r="FX36" s="117"/>
      <c r="FY36" s="117"/>
      <c r="FZ36" s="117"/>
      <c r="GA36" s="117"/>
      <c r="GB36" s="117"/>
      <c r="GC36" s="117"/>
      <c r="GD36" s="117"/>
      <c r="GE36" s="117"/>
      <c r="GF36" s="117"/>
      <c r="GG36" s="117"/>
      <c r="GH36" s="117"/>
      <c r="GI36" s="117"/>
      <c r="GJ36" s="117"/>
      <c r="GK36" s="117"/>
      <c r="GL36" s="117"/>
      <c r="GM36" s="117"/>
      <c r="GN36" s="117"/>
      <c r="GO36" s="117"/>
      <c r="GP36" s="117"/>
      <c r="GQ36" s="117"/>
      <c r="GR36" s="117"/>
      <c r="GS36" s="117"/>
      <c r="GT36" s="117"/>
      <c r="GU36" s="117"/>
      <c r="GV36" s="117"/>
      <c r="GW36" s="117"/>
      <c r="GX36" s="117"/>
      <c r="GY36" s="117"/>
      <c r="GZ36" s="117"/>
      <c r="HA36" s="117"/>
      <c r="HB36" s="117"/>
      <c r="HC36" s="117"/>
      <c r="HD36" s="117"/>
      <c r="HE36" s="117"/>
      <c r="HF36" s="117"/>
      <c r="HG36" s="117"/>
      <c r="HH36" s="117"/>
      <c r="HI36" s="117"/>
      <c r="HJ36" s="117"/>
      <c r="HK36" s="117"/>
      <c r="HL36" s="117"/>
      <c r="HM36" s="117"/>
      <c r="HN36" s="117"/>
      <c r="HO36" s="117"/>
      <c r="HP36" s="117"/>
      <c r="HQ36" s="117"/>
      <c r="HR36" s="117"/>
      <c r="HS36" s="117"/>
      <c r="HT36" s="117"/>
      <c r="HU36" s="117"/>
      <c r="HV36" s="117"/>
      <c r="HW36" s="117"/>
      <c r="HX36" s="117"/>
      <c r="HY36" s="117"/>
      <c r="HZ36" s="117"/>
      <c r="IA36" s="117"/>
    </row>
    <row r="37" spans="2:235" s="68" customFormat="1" x14ac:dyDescent="0.25">
      <c r="B37" s="111"/>
      <c r="C37" s="112"/>
      <c r="D37" s="113">
        <f t="shared" si="4"/>
        <v>0</v>
      </c>
      <c r="E37" s="112"/>
      <c r="F37" s="113"/>
      <c r="G37" s="106"/>
      <c r="H37" s="102">
        <f>IF(OR(B37=$M$19,B37=$M$20,B37=$M$28,B37=$M$22,B37=$M$30),1,IF(OR(B37=$M$21,B37=$M$23,B37=$M$24,B37=$M$25,B37=$M$26,B37=$M$27,B37,$M$29,B37=$M$31),2,0))</f>
        <v>0</v>
      </c>
      <c r="I37" s="77">
        <f t="shared" si="2"/>
        <v>0</v>
      </c>
      <c r="J37" s="83">
        <f t="shared" si="3"/>
        <v>0</v>
      </c>
      <c r="K37" s="119">
        <f t="shared" si="1"/>
        <v>0</v>
      </c>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c r="CK37" s="117"/>
      <c r="CL37" s="117"/>
      <c r="CM37" s="117"/>
      <c r="CN37" s="117"/>
      <c r="CO37" s="117"/>
      <c r="CP37" s="117"/>
      <c r="CQ37" s="117"/>
      <c r="CR37" s="117"/>
      <c r="CS37" s="117"/>
      <c r="CT37" s="117"/>
      <c r="CU37" s="117"/>
      <c r="CV37" s="117"/>
      <c r="CW37" s="117"/>
      <c r="CX37" s="117"/>
      <c r="CY37" s="117"/>
      <c r="CZ37" s="117"/>
      <c r="DA37" s="117"/>
      <c r="DB37" s="117"/>
      <c r="DC37" s="117"/>
      <c r="DD37" s="117"/>
      <c r="DE37" s="117"/>
      <c r="DF37" s="117"/>
      <c r="DG37" s="117"/>
      <c r="DH37" s="117"/>
      <c r="DI37" s="117"/>
      <c r="DJ37" s="117"/>
      <c r="DK37" s="117"/>
      <c r="DL37" s="117"/>
      <c r="DM37" s="117"/>
      <c r="DN37" s="117"/>
      <c r="DO37" s="117"/>
      <c r="DP37" s="117"/>
      <c r="DQ37" s="117"/>
      <c r="DR37" s="117"/>
      <c r="DS37" s="117"/>
      <c r="DT37" s="117"/>
      <c r="DU37" s="117"/>
      <c r="DV37" s="117"/>
      <c r="DW37" s="117"/>
      <c r="DX37" s="117"/>
      <c r="DY37" s="117"/>
      <c r="DZ37" s="117"/>
      <c r="EA37" s="117"/>
      <c r="EB37" s="117"/>
      <c r="EC37" s="117"/>
      <c r="ED37" s="117"/>
      <c r="EE37" s="117"/>
      <c r="EF37" s="117"/>
      <c r="EG37" s="117"/>
      <c r="EH37" s="117"/>
      <c r="EI37" s="117"/>
      <c r="EJ37" s="117"/>
      <c r="EK37" s="117"/>
      <c r="EL37" s="117"/>
      <c r="EM37" s="117"/>
      <c r="EN37" s="117"/>
      <c r="EO37" s="117"/>
      <c r="EP37" s="117"/>
      <c r="EQ37" s="117"/>
      <c r="ER37" s="117"/>
      <c r="ES37" s="117"/>
      <c r="ET37" s="117"/>
      <c r="EU37" s="117"/>
      <c r="EV37" s="117"/>
      <c r="EW37" s="117"/>
      <c r="EX37" s="117"/>
      <c r="EY37" s="117"/>
      <c r="EZ37" s="117"/>
      <c r="FA37" s="117"/>
      <c r="FB37" s="117"/>
      <c r="FC37" s="117"/>
      <c r="FD37" s="117"/>
      <c r="FE37" s="117"/>
      <c r="FF37" s="117"/>
      <c r="FG37" s="117"/>
      <c r="FH37" s="117"/>
      <c r="FI37" s="117"/>
      <c r="FJ37" s="117"/>
      <c r="FK37" s="117"/>
      <c r="FL37" s="117"/>
      <c r="FM37" s="117"/>
      <c r="FN37" s="117"/>
      <c r="FO37" s="117"/>
      <c r="FP37" s="117"/>
      <c r="FQ37" s="117"/>
      <c r="FR37" s="117"/>
      <c r="FS37" s="117"/>
      <c r="FT37" s="117"/>
      <c r="FU37" s="117"/>
      <c r="FV37" s="117"/>
      <c r="FW37" s="117"/>
      <c r="FX37" s="117"/>
      <c r="FY37" s="117"/>
      <c r="FZ37" s="117"/>
      <c r="GA37" s="117"/>
      <c r="GB37" s="117"/>
      <c r="GC37" s="117"/>
      <c r="GD37" s="117"/>
      <c r="GE37" s="117"/>
      <c r="GF37" s="117"/>
      <c r="GG37" s="117"/>
      <c r="GH37" s="117"/>
      <c r="GI37" s="117"/>
      <c r="GJ37" s="117"/>
      <c r="GK37" s="117"/>
      <c r="GL37" s="117"/>
      <c r="GM37" s="117"/>
      <c r="GN37" s="117"/>
      <c r="GO37" s="117"/>
      <c r="GP37" s="117"/>
      <c r="GQ37" s="117"/>
      <c r="GR37" s="117"/>
      <c r="GS37" s="117"/>
      <c r="GT37" s="117"/>
      <c r="GU37" s="117"/>
      <c r="GV37" s="117"/>
      <c r="GW37" s="117"/>
      <c r="GX37" s="117"/>
      <c r="GY37" s="117"/>
      <c r="GZ37" s="117"/>
      <c r="HA37" s="117"/>
      <c r="HB37" s="117"/>
      <c r="HC37" s="117"/>
      <c r="HD37" s="117"/>
      <c r="HE37" s="117"/>
      <c r="HF37" s="117"/>
      <c r="HG37" s="117"/>
      <c r="HH37" s="117"/>
      <c r="HI37" s="117"/>
      <c r="HJ37" s="117"/>
      <c r="HK37" s="117"/>
      <c r="HL37" s="117"/>
      <c r="HM37" s="117"/>
      <c r="HN37" s="117"/>
      <c r="HO37" s="117"/>
      <c r="HP37" s="117"/>
      <c r="HQ37" s="117"/>
      <c r="HR37" s="117"/>
      <c r="HS37" s="117"/>
      <c r="HT37" s="117"/>
      <c r="HU37" s="117"/>
      <c r="HV37" s="117"/>
      <c r="HW37" s="117"/>
      <c r="HX37" s="117"/>
      <c r="HY37" s="117"/>
      <c r="HZ37" s="117"/>
      <c r="IA37" s="117"/>
    </row>
    <row r="38" spans="2:235" s="68" customFormat="1" x14ac:dyDescent="0.25">
      <c r="B38" s="111"/>
      <c r="C38" s="112"/>
      <c r="D38" s="113">
        <f t="shared" si="4"/>
        <v>0</v>
      </c>
      <c r="E38" s="112"/>
      <c r="F38" s="113"/>
      <c r="G38" s="106"/>
      <c r="H38" s="102">
        <f>IF(OR(B38=$M$19,B38=$M$20,B38=$M$28,B38=$M$22,B38=$M$30),1,IF(OR(B38=$M$21,B38=$M$23,B38=$M$24,B38=$M$25,B38=$M$26,B38=$M$27,B38,$M$29,B38=$M$31),2,0))</f>
        <v>0</v>
      </c>
      <c r="I38" s="77">
        <f t="shared" si="2"/>
        <v>0</v>
      </c>
      <c r="J38" s="83">
        <f t="shared" si="3"/>
        <v>0</v>
      </c>
      <c r="K38" s="119">
        <f t="shared" si="1"/>
        <v>0</v>
      </c>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c r="CK38" s="117"/>
      <c r="CL38" s="117"/>
      <c r="CM38" s="117"/>
      <c r="CN38" s="117"/>
      <c r="CO38" s="117"/>
      <c r="CP38" s="117"/>
      <c r="CQ38" s="117"/>
      <c r="CR38" s="117"/>
      <c r="CS38" s="117"/>
      <c r="CT38" s="117"/>
      <c r="CU38" s="117"/>
      <c r="CV38" s="117"/>
      <c r="CW38" s="117"/>
      <c r="CX38" s="117"/>
      <c r="CY38" s="117"/>
      <c r="CZ38" s="117"/>
      <c r="DA38" s="117"/>
      <c r="DB38" s="117"/>
      <c r="DC38" s="117"/>
      <c r="DD38" s="117"/>
      <c r="DE38" s="117"/>
      <c r="DF38" s="117"/>
      <c r="DG38" s="117"/>
      <c r="DH38" s="117"/>
      <c r="DI38" s="117"/>
      <c r="DJ38" s="117"/>
      <c r="DK38" s="117"/>
      <c r="DL38" s="117"/>
      <c r="DM38" s="117"/>
      <c r="DN38" s="117"/>
      <c r="DO38" s="117"/>
      <c r="DP38" s="117"/>
      <c r="DQ38" s="117"/>
      <c r="DR38" s="117"/>
      <c r="DS38" s="117"/>
      <c r="DT38" s="117"/>
      <c r="DU38" s="117"/>
      <c r="DV38" s="117"/>
      <c r="DW38" s="117"/>
      <c r="DX38" s="117"/>
      <c r="DY38" s="117"/>
      <c r="DZ38" s="117"/>
      <c r="EA38" s="117"/>
      <c r="EB38" s="117"/>
      <c r="EC38" s="117"/>
      <c r="ED38" s="117"/>
      <c r="EE38" s="117"/>
      <c r="EF38" s="117"/>
      <c r="EG38" s="117"/>
      <c r="EH38" s="117"/>
      <c r="EI38" s="117"/>
      <c r="EJ38" s="117"/>
      <c r="EK38" s="117"/>
      <c r="EL38" s="117"/>
      <c r="EM38" s="117"/>
      <c r="EN38" s="117"/>
      <c r="EO38" s="117"/>
      <c r="EP38" s="117"/>
      <c r="EQ38" s="117"/>
      <c r="ER38" s="117"/>
      <c r="ES38" s="117"/>
      <c r="ET38" s="117"/>
      <c r="EU38" s="117"/>
      <c r="EV38" s="117"/>
      <c r="EW38" s="117"/>
      <c r="EX38" s="117"/>
      <c r="EY38" s="117"/>
      <c r="EZ38" s="117"/>
      <c r="FA38" s="117"/>
      <c r="FB38" s="117"/>
      <c r="FC38" s="117"/>
      <c r="FD38" s="117"/>
      <c r="FE38" s="117"/>
      <c r="FF38" s="117"/>
      <c r="FG38" s="117"/>
      <c r="FH38" s="117"/>
      <c r="FI38" s="117"/>
      <c r="FJ38" s="117"/>
      <c r="FK38" s="117"/>
      <c r="FL38" s="117"/>
      <c r="FM38" s="117"/>
      <c r="FN38" s="117"/>
      <c r="FO38" s="117"/>
      <c r="FP38" s="117"/>
      <c r="FQ38" s="117"/>
      <c r="FR38" s="117"/>
      <c r="FS38" s="117"/>
      <c r="FT38" s="117"/>
      <c r="FU38" s="117"/>
      <c r="FV38" s="117"/>
      <c r="FW38" s="117"/>
      <c r="FX38" s="117"/>
      <c r="FY38" s="117"/>
      <c r="FZ38" s="117"/>
      <c r="GA38" s="117"/>
      <c r="GB38" s="117"/>
      <c r="GC38" s="117"/>
      <c r="GD38" s="117"/>
      <c r="GE38" s="117"/>
      <c r="GF38" s="117"/>
      <c r="GG38" s="117"/>
      <c r="GH38" s="117"/>
      <c r="GI38" s="117"/>
      <c r="GJ38" s="117"/>
      <c r="GK38" s="117"/>
      <c r="GL38" s="117"/>
      <c r="GM38" s="117"/>
      <c r="GN38" s="117"/>
      <c r="GO38" s="117"/>
      <c r="GP38" s="117"/>
      <c r="GQ38" s="117"/>
      <c r="GR38" s="117"/>
      <c r="GS38" s="117"/>
      <c r="GT38" s="117"/>
      <c r="GU38" s="117"/>
      <c r="GV38" s="117"/>
      <c r="GW38" s="117"/>
      <c r="GX38" s="117"/>
      <c r="GY38" s="117"/>
      <c r="GZ38" s="117"/>
      <c r="HA38" s="117"/>
      <c r="HB38" s="117"/>
      <c r="HC38" s="117"/>
      <c r="HD38" s="117"/>
      <c r="HE38" s="117"/>
      <c r="HF38" s="117"/>
      <c r="HG38" s="117"/>
      <c r="HH38" s="117"/>
      <c r="HI38" s="117"/>
      <c r="HJ38" s="117"/>
      <c r="HK38" s="117"/>
      <c r="HL38" s="117"/>
      <c r="HM38" s="117"/>
      <c r="HN38" s="117"/>
      <c r="HO38" s="117"/>
      <c r="HP38" s="117"/>
      <c r="HQ38" s="117"/>
      <c r="HR38" s="117"/>
      <c r="HS38" s="117"/>
      <c r="HT38" s="117"/>
      <c r="HU38" s="117"/>
      <c r="HV38" s="117"/>
      <c r="HW38" s="117"/>
      <c r="HX38" s="117"/>
      <c r="HY38" s="117"/>
      <c r="HZ38" s="117"/>
      <c r="IA38" s="117"/>
    </row>
    <row r="39" spans="2:235" s="68" customFormat="1" ht="15.75" thickBot="1" x14ac:dyDescent="0.3">
      <c r="B39" s="114"/>
      <c r="C39" s="115"/>
      <c r="D39" s="116">
        <f t="shared" si="4"/>
        <v>0</v>
      </c>
      <c r="E39" s="115"/>
      <c r="F39" s="116"/>
      <c r="G39" s="107"/>
      <c r="H39" s="102">
        <f>IF(OR(B39=$M$19,B39=$M$20,B39=$M$28,B39=$M$22,B39=$M$30),1,IF(OR(B39=$M$21,B39=$M$23,B39=$M$24,B39=$M$25,B39=$M$26,B39=$M$27,B39,$M$29,B39=$M$31),2,0))</f>
        <v>0</v>
      </c>
      <c r="I39" s="77">
        <f t="shared" si="2"/>
        <v>0</v>
      </c>
      <c r="J39" s="83">
        <f t="shared" si="3"/>
        <v>0</v>
      </c>
      <c r="K39" s="119">
        <f t="shared" si="1"/>
        <v>0</v>
      </c>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7"/>
      <c r="BV39" s="117"/>
      <c r="BW39" s="117"/>
      <c r="BX39" s="117"/>
      <c r="BY39" s="117"/>
      <c r="BZ39" s="117"/>
      <c r="CA39" s="117"/>
      <c r="CB39" s="117"/>
      <c r="CC39" s="117"/>
      <c r="CD39" s="117"/>
      <c r="CE39" s="117"/>
      <c r="CF39" s="117"/>
      <c r="CG39" s="117"/>
      <c r="CH39" s="117"/>
      <c r="CI39" s="117"/>
      <c r="CJ39" s="117"/>
      <c r="CK39" s="117"/>
      <c r="CL39" s="117"/>
      <c r="CM39" s="117"/>
      <c r="CN39" s="117"/>
      <c r="CO39" s="117"/>
      <c r="CP39" s="117"/>
      <c r="CQ39" s="117"/>
      <c r="CR39" s="117"/>
      <c r="CS39" s="117"/>
      <c r="CT39" s="117"/>
      <c r="CU39" s="117"/>
      <c r="CV39" s="117"/>
      <c r="CW39" s="117"/>
      <c r="CX39" s="117"/>
      <c r="CY39" s="117"/>
      <c r="CZ39" s="117"/>
      <c r="DA39" s="117"/>
      <c r="DB39" s="117"/>
      <c r="DC39" s="117"/>
      <c r="DD39" s="117"/>
      <c r="DE39" s="117"/>
      <c r="DF39" s="117"/>
      <c r="DG39" s="117"/>
      <c r="DH39" s="117"/>
      <c r="DI39" s="117"/>
      <c r="DJ39" s="117"/>
      <c r="DK39" s="117"/>
      <c r="DL39" s="117"/>
      <c r="DM39" s="117"/>
      <c r="DN39" s="117"/>
      <c r="DO39" s="117"/>
      <c r="DP39" s="117"/>
      <c r="DQ39" s="117"/>
      <c r="DR39" s="117"/>
      <c r="DS39" s="117"/>
      <c r="DT39" s="117"/>
      <c r="DU39" s="117"/>
      <c r="DV39" s="117"/>
      <c r="DW39" s="117"/>
      <c r="DX39" s="117"/>
      <c r="DY39" s="117"/>
      <c r="DZ39" s="117"/>
      <c r="EA39" s="117"/>
      <c r="EB39" s="117"/>
      <c r="EC39" s="117"/>
      <c r="ED39" s="117"/>
      <c r="EE39" s="117"/>
      <c r="EF39" s="117"/>
      <c r="EG39" s="117"/>
      <c r="EH39" s="117"/>
      <c r="EI39" s="117"/>
      <c r="EJ39" s="117"/>
      <c r="EK39" s="117"/>
      <c r="EL39" s="117"/>
      <c r="EM39" s="117"/>
      <c r="EN39" s="117"/>
      <c r="EO39" s="117"/>
      <c r="EP39" s="117"/>
      <c r="EQ39" s="117"/>
      <c r="ER39" s="117"/>
      <c r="ES39" s="117"/>
      <c r="ET39" s="117"/>
      <c r="EU39" s="117"/>
      <c r="EV39" s="117"/>
      <c r="EW39" s="117"/>
      <c r="EX39" s="117"/>
      <c r="EY39" s="117"/>
      <c r="EZ39" s="117"/>
      <c r="FA39" s="117"/>
      <c r="FB39" s="117"/>
      <c r="FC39" s="117"/>
      <c r="FD39" s="117"/>
      <c r="FE39" s="117"/>
      <c r="FF39" s="117"/>
      <c r="FG39" s="117"/>
      <c r="FH39" s="117"/>
      <c r="FI39" s="117"/>
      <c r="FJ39" s="117"/>
      <c r="FK39" s="117"/>
      <c r="FL39" s="117"/>
      <c r="FM39" s="117"/>
      <c r="FN39" s="117"/>
      <c r="FO39" s="117"/>
      <c r="FP39" s="117"/>
      <c r="FQ39" s="117"/>
      <c r="FR39" s="117"/>
      <c r="FS39" s="117"/>
      <c r="FT39" s="117"/>
      <c r="FU39" s="117"/>
      <c r="FV39" s="117"/>
      <c r="FW39" s="117"/>
      <c r="FX39" s="117"/>
      <c r="FY39" s="117"/>
      <c r="FZ39" s="117"/>
      <c r="GA39" s="117"/>
      <c r="GB39" s="117"/>
      <c r="GC39" s="117"/>
      <c r="GD39" s="117"/>
      <c r="GE39" s="117"/>
      <c r="GF39" s="117"/>
      <c r="GG39" s="117"/>
      <c r="GH39" s="117"/>
      <c r="GI39" s="117"/>
      <c r="GJ39" s="117"/>
      <c r="GK39" s="117"/>
      <c r="GL39" s="117"/>
      <c r="GM39" s="117"/>
      <c r="GN39" s="117"/>
      <c r="GO39" s="117"/>
      <c r="GP39" s="117"/>
      <c r="GQ39" s="117"/>
      <c r="GR39" s="117"/>
      <c r="GS39" s="117"/>
      <c r="GT39" s="117"/>
      <c r="GU39" s="117"/>
      <c r="GV39" s="117"/>
      <c r="GW39" s="117"/>
      <c r="GX39" s="117"/>
      <c r="GY39" s="117"/>
      <c r="GZ39" s="117"/>
      <c r="HA39" s="117"/>
      <c r="HB39" s="117"/>
      <c r="HC39" s="117"/>
      <c r="HD39" s="117"/>
      <c r="HE39" s="117"/>
      <c r="HF39" s="117"/>
      <c r="HG39" s="117"/>
      <c r="HH39" s="117"/>
      <c r="HI39" s="117"/>
      <c r="HJ39" s="117"/>
      <c r="HK39" s="117"/>
      <c r="HL39" s="117"/>
      <c r="HM39" s="117"/>
      <c r="HN39" s="117"/>
      <c r="HO39" s="117"/>
      <c r="HP39" s="117"/>
      <c r="HQ39" s="117"/>
      <c r="HR39" s="117"/>
      <c r="HS39" s="117"/>
      <c r="HT39" s="117"/>
      <c r="HU39" s="117"/>
      <c r="HV39" s="117"/>
      <c r="HW39" s="117"/>
      <c r="HX39" s="117"/>
      <c r="HY39" s="117"/>
      <c r="HZ39" s="117"/>
      <c r="IA39" s="117"/>
    </row>
    <row r="40" spans="2:235" s="68" customFormat="1" ht="15.75" thickBot="1" x14ac:dyDescent="0.3">
      <c r="B40" s="132" t="s">
        <v>280</v>
      </c>
      <c r="C40" s="133"/>
      <c r="D40" s="93">
        <f>SUM(D20:D39)</f>
        <v>0</v>
      </c>
      <c r="E40" s="91">
        <f>D40</f>
        <v>0</v>
      </c>
      <c r="F40" s="99" t="s">
        <v>281</v>
      </c>
      <c r="G40" s="92">
        <f>SUM(G20:G39)</f>
        <v>0</v>
      </c>
      <c r="H40" s="77"/>
      <c r="I40" s="77"/>
      <c r="J40" s="83"/>
      <c r="K40" s="119">
        <f>SUM(K20:K39)</f>
        <v>0</v>
      </c>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7"/>
      <c r="DV40" s="117"/>
      <c r="DW40" s="117"/>
      <c r="DX40" s="117"/>
      <c r="DY40" s="117"/>
      <c r="DZ40" s="117"/>
      <c r="EA40" s="117"/>
      <c r="EB40" s="117"/>
      <c r="EC40" s="117"/>
      <c r="ED40" s="117"/>
      <c r="EE40" s="117"/>
      <c r="EF40" s="117"/>
      <c r="EG40" s="117"/>
      <c r="EH40" s="117"/>
      <c r="EI40" s="117"/>
      <c r="EJ40" s="117"/>
      <c r="EK40" s="117"/>
      <c r="EL40" s="117"/>
      <c r="EM40" s="117"/>
      <c r="EN40" s="117"/>
      <c r="EO40" s="117"/>
      <c r="EP40" s="117"/>
      <c r="EQ40" s="117"/>
      <c r="ER40" s="117"/>
      <c r="ES40" s="117"/>
      <c r="ET40" s="117"/>
      <c r="EU40" s="117"/>
      <c r="EV40" s="117"/>
      <c r="EW40" s="117"/>
      <c r="EX40" s="117"/>
      <c r="EY40" s="117"/>
      <c r="EZ40" s="117"/>
      <c r="FA40" s="117"/>
      <c r="FB40" s="117"/>
      <c r="FC40" s="117"/>
      <c r="FD40" s="117"/>
      <c r="FE40" s="117"/>
      <c r="FF40" s="117"/>
      <c r="FG40" s="117"/>
      <c r="FH40" s="117"/>
      <c r="FI40" s="117"/>
      <c r="FJ40" s="117"/>
      <c r="FK40" s="117"/>
      <c r="FL40" s="117"/>
      <c r="FM40" s="117"/>
      <c r="FN40" s="117"/>
      <c r="FO40" s="117"/>
      <c r="FP40" s="117"/>
      <c r="FQ40" s="117"/>
      <c r="FR40" s="117"/>
      <c r="FS40" s="117"/>
      <c r="FT40" s="117"/>
      <c r="FU40" s="117"/>
      <c r="FV40" s="117"/>
      <c r="FW40" s="117"/>
      <c r="FX40" s="117"/>
      <c r="FY40" s="117"/>
      <c r="FZ40" s="117"/>
      <c r="GA40" s="117"/>
      <c r="GB40" s="117"/>
      <c r="GC40" s="117"/>
      <c r="GD40" s="117"/>
      <c r="GE40" s="117"/>
      <c r="GF40" s="117"/>
      <c r="GG40" s="117"/>
      <c r="GH40" s="117"/>
      <c r="GI40" s="117"/>
      <c r="GJ40" s="117"/>
      <c r="GK40" s="117"/>
      <c r="GL40" s="117"/>
      <c r="GM40" s="117"/>
      <c r="GN40" s="117"/>
      <c r="GO40" s="117"/>
      <c r="GP40" s="117"/>
      <c r="GQ40" s="117"/>
      <c r="GR40" s="117"/>
      <c r="GS40" s="117"/>
      <c r="GT40" s="117"/>
      <c r="GU40" s="117"/>
      <c r="GV40" s="117"/>
      <c r="GW40" s="117"/>
      <c r="GX40" s="117"/>
      <c r="GY40" s="117"/>
      <c r="GZ40" s="117"/>
      <c r="HA40" s="117"/>
      <c r="HB40" s="117"/>
      <c r="HC40" s="117"/>
      <c r="HD40" s="117"/>
      <c r="HE40" s="117"/>
      <c r="HF40" s="117"/>
      <c r="HG40" s="117"/>
      <c r="HH40" s="117"/>
      <c r="HI40" s="117"/>
      <c r="HJ40" s="117"/>
      <c r="HK40" s="117"/>
      <c r="HL40" s="117"/>
      <c r="HM40" s="117"/>
      <c r="HN40" s="117"/>
      <c r="HO40" s="117"/>
      <c r="HP40" s="117"/>
      <c r="HQ40" s="117"/>
      <c r="HR40" s="117"/>
      <c r="HS40" s="117"/>
      <c r="HT40" s="117"/>
      <c r="HU40" s="117"/>
      <c r="HV40" s="117"/>
      <c r="HW40" s="117"/>
      <c r="HX40" s="117"/>
      <c r="HY40" s="117"/>
      <c r="HZ40" s="117"/>
      <c r="IA40" s="117"/>
    </row>
    <row r="41" spans="2:235" s="68" customFormat="1" ht="15.75" thickBot="1" x14ac:dyDescent="0.3">
      <c r="B41" s="132" t="s">
        <v>288</v>
      </c>
      <c r="C41" s="133"/>
      <c r="D41" s="93"/>
      <c r="E41" s="103">
        <f>SUM(J20:J39)</f>
        <v>0</v>
      </c>
      <c r="F41" s="93" t="s">
        <v>289</v>
      </c>
      <c r="G41" s="92">
        <f>SUM(I20:I39)</f>
        <v>0</v>
      </c>
      <c r="H41" s="77"/>
      <c r="I41" s="77"/>
      <c r="J41" s="83"/>
      <c r="K41" s="119"/>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7"/>
      <c r="CB41" s="117"/>
      <c r="CC41" s="117"/>
      <c r="CD41" s="117"/>
      <c r="CE41" s="117"/>
      <c r="CF41" s="117"/>
      <c r="CG41" s="117"/>
      <c r="CH41" s="117"/>
      <c r="CI41" s="117"/>
      <c r="CJ41" s="117"/>
      <c r="CK41" s="117"/>
      <c r="CL41" s="117"/>
      <c r="CM41" s="117"/>
      <c r="CN41" s="117"/>
      <c r="CO41" s="117"/>
      <c r="CP41" s="117"/>
      <c r="CQ41" s="117"/>
      <c r="CR41" s="117"/>
      <c r="CS41" s="117"/>
      <c r="CT41" s="117"/>
      <c r="CU41" s="117"/>
      <c r="CV41" s="117"/>
      <c r="CW41" s="117"/>
      <c r="CX41" s="117"/>
      <c r="CY41" s="117"/>
      <c r="CZ41" s="117"/>
      <c r="DA41" s="117"/>
      <c r="DB41" s="117"/>
      <c r="DC41" s="117"/>
      <c r="DD41" s="117"/>
      <c r="DE41" s="117"/>
      <c r="DF41" s="117"/>
      <c r="DG41" s="117"/>
      <c r="DH41" s="117"/>
      <c r="DI41" s="117"/>
      <c r="DJ41" s="117"/>
      <c r="DK41" s="117"/>
      <c r="DL41" s="117"/>
      <c r="DM41" s="117"/>
      <c r="DN41" s="117"/>
      <c r="DO41" s="117"/>
      <c r="DP41" s="117"/>
      <c r="DQ41" s="117"/>
      <c r="DR41" s="117"/>
      <c r="DS41" s="117"/>
      <c r="DT41" s="117"/>
      <c r="DU41" s="117"/>
      <c r="DV41" s="117"/>
      <c r="DW41" s="117"/>
      <c r="DX41" s="117"/>
      <c r="DY41" s="117"/>
      <c r="DZ41" s="117"/>
      <c r="EA41" s="117"/>
      <c r="EB41" s="117"/>
      <c r="EC41" s="117"/>
      <c r="ED41" s="117"/>
      <c r="EE41" s="117"/>
      <c r="EF41" s="117"/>
      <c r="EG41" s="117"/>
      <c r="EH41" s="117"/>
      <c r="EI41" s="117"/>
      <c r="EJ41" s="117"/>
      <c r="EK41" s="117"/>
      <c r="EL41" s="117"/>
      <c r="EM41" s="117"/>
      <c r="EN41" s="117"/>
      <c r="EO41" s="117"/>
      <c r="EP41" s="117"/>
      <c r="EQ41" s="117"/>
      <c r="ER41" s="117"/>
      <c r="ES41" s="117"/>
      <c r="ET41" s="117"/>
      <c r="EU41" s="117"/>
      <c r="EV41" s="117"/>
      <c r="EW41" s="117"/>
      <c r="EX41" s="117"/>
      <c r="EY41" s="117"/>
      <c r="EZ41" s="117"/>
      <c r="FA41" s="117"/>
      <c r="FB41" s="117"/>
      <c r="FC41" s="117"/>
      <c r="FD41" s="117"/>
      <c r="FE41" s="117"/>
      <c r="FF41" s="117"/>
      <c r="FG41" s="117"/>
      <c r="FH41" s="117"/>
      <c r="FI41" s="117"/>
      <c r="FJ41" s="117"/>
      <c r="FK41" s="117"/>
      <c r="FL41" s="117"/>
      <c r="FM41" s="117"/>
      <c r="FN41" s="117"/>
      <c r="FO41" s="117"/>
      <c r="FP41" s="117"/>
      <c r="FQ41" s="117"/>
      <c r="FR41" s="117"/>
      <c r="FS41" s="117"/>
      <c r="FT41" s="117"/>
      <c r="FU41" s="117"/>
      <c r="FV41" s="117"/>
      <c r="FW41" s="117"/>
      <c r="FX41" s="117"/>
      <c r="FY41" s="117"/>
      <c r="FZ41" s="117"/>
      <c r="GA41" s="117"/>
      <c r="GB41" s="117"/>
      <c r="GC41" s="117"/>
      <c r="GD41" s="117"/>
      <c r="GE41" s="117"/>
      <c r="GF41" s="117"/>
      <c r="GG41" s="117"/>
      <c r="GH41" s="117"/>
      <c r="GI41" s="117"/>
      <c r="GJ41" s="117"/>
      <c r="GK41" s="117"/>
      <c r="GL41" s="117"/>
      <c r="GM41" s="117"/>
      <c r="GN41" s="117"/>
      <c r="GO41" s="117"/>
      <c r="GP41" s="117"/>
      <c r="GQ41" s="117"/>
      <c r="GR41" s="117"/>
      <c r="GS41" s="117"/>
      <c r="GT41" s="117"/>
      <c r="GU41" s="117"/>
      <c r="GV41" s="117"/>
      <c r="GW41" s="117"/>
      <c r="GX41" s="117"/>
      <c r="GY41" s="117"/>
      <c r="GZ41" s="117"/>
      <c r="HA41" s="117"/>
      <c r="HB41" s="117"/>
      <c r="HC41" s="117"/>
      <c r="HD41" s="117"/>
      <c r="HE41" s="117"/>
      <c r="HF41" s="117"/>
      <c r="HG41" s="117"/>
      <c r="HH41" s="117"/>
      <c r="HI41" s="117"/>
      <c r="HJ41" s="117"/>
      <c r="HK41" s="117"/>
      <c r="HL41" s="117"/>
      <c r="HM41" s="117"/>
      <c r="HN41" s="117"/>
      <c r="HO41" s="117"/>
      <c r="HP41" s="117"/>
      <c r="HQ41" s="117"/>
      <c r="HR41" s="117"/>
      <c r="HS41" s="117"/>
      <c r="HT41" s="117"/>
      <c r="HU41" s="117"/>
      <c r="HV41" s="117"/>
      <c r="HW41" s="117"/>
      <c r="HX41" s="117"/>
      <c r="HY41" s="117"/>
      <c r="HZ41" s="117"/>
      <c r="IA41" s="117"/>
    </row>
    <row r="42" spans="2:235" s="68" customFormat="1" ht="6" customHeight="1" thickBot="1" x14ac:dyDescent="0.3">
      <c r="B42" s="84"/>
      <c r="C42" s="84"/>
      <c r="D42" s="84"/>
      <c r="E42" s="85" t="str">
        <f>IF(G40&gt;5000000,"Suma Asegurada máxima para este cotizador USD. 5,000,000.00", " ")</f>
        <v xml:space="preserve"> </v>
      </c>
      <c r="F42" s="85"/>
      <c r="G42" s="86"/>
      <c r="H42" s="77"/>
      <c r="I42" s="77"/>
      <c r="J42" s="83"/>
      <c r="K42" s="120"/>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c r="CD42" s="117"/>
      <c r="CE42" s="117"/>
      <c r="CF42" s="117"/>
      <c r="CG42" s="117"/>
      <c r="CH42" s="117"/>
      <c r="CI42" s="117"/>
      <c r="CJ42" s="117"/>
      <c r="CK42" s="117"/>
      <c r="CL42" s="117"/>
      <c r="CM42" s="117"/>
      <c r="CN42" s="117"/>
      <c r="CO42" s="117"/>
      <c r="CP42" s="117"/>
      <c r="CQ42" s="117"/>
      <c r="CR42" s="117"/>
      <c r="CS42" s="117"/>
      <c r="CT42" s="117"/>
      <c r="CU42" s="117"/>
      <c r="CV42" s="117"/>
      <c r="CW42" s="117"/>
      <c r="CX42" s="117"/>
      <c r="CY42" s="117"/>
      <c r="CZ42" s="117"/>
      <c r="DA42" s="117"/>
      <c r="DB42" s="117"/>
      <c r="DC42" s="117"/>
      <c r="DD42" s="117"/>
      <c r="DE42" s="117"/>
      <c r="DF42" s="117"/>
      <c r="DG42" s="117"/>
      <c r="DH42" s="117"/>
      <c r="DI42" s="117"/>
      <c r="DJ42" s="117"/>
      <c r="DK42" s="117"/>
      <c r="DL42" s="117"/>
      <c r="DM42" s="117"/>
      <c r="DN42" s="117"/>
      <c r="DO42" s="117"/>
      <c r="DP42" s="117"/>
      <c r="DQ42" s="117"/>
      <c r="DR42" s="117"/>
      <c r="DS42" s="117"/>
      <c r="DT42" s="117"/>
      <c r="DU42" s="117"/>
      <c r="DV42" s="117"/>
      <c r="DW42" s="117"/>
      <c r="DX42" s="117"/>
      <c r="DY42" s="117"/>
      <c r="DZ42" s="117"/>
      <c r="EA42" s="117"/>
      <c r="EB42" s="117"/>
      <c r="EC42" s="117"/>
      <c r="ED42" s="117"/>
      <c r="EE42" s="117"/>
      <c r="EF42" s="117"/>
      <c r="EG42" s="117"/>
      <c r="EH42" s="117"/>
      <c r="EI42" s="117"/>
      <c r="EJ42" s="117"/>
      <c r="EK42" s="117"/>
      <c r="EL42" s="117"/>
      <c r="EM42" s="117"/>
      <c r="EN42" s="117"/>
      <c r="EO42" s="117"/>
      <c r="EP42" s="117"/>
      <c r="EQ42" s="117"/>
      <c r="ER42" s="117"/>
      <c r="ES42" s="117"/>
      <c r="ET42" s="117"/>
      <c r="EU42" s="117"/>
      <c r="EV42" s="117"/>
      <c r="EW42" s="117"/>
      <c r="EX42" s="117"/>
      <c r="EY42" s="117"/>
      <c r="EZ42" s="117"/>
      <c r="FA42" s="117"/>
      <c r="FB42" s="117"/>
      <c r="FC42" s="117"/>
      <c r="FD42" s="117"/>
      <c r="FE42" s="117"/>
      <c r="FF42" s="117"/>
      <c r="FG42" s="117"/>
      <c r="FH42" s="117"/>
      <c r="FI42" s="117"/>
      <c r="FJ42" s="117"/>
      <c r="FK42" s="117"/>
      <c r="FL42" s="117"/>
      <c r="FM42" s="117"/>
      <c r="FN42" s="117"/>
      <c r="FO42" s="117"/>
      <c r="FP42" s="117"/>
      <c r="FQ42" s="117"/>
      <c r="FR42" s="117"/>
      <c r="FS42" s="117"/>
      <c r="FT42" s="117"/>
      <c r="FU42" s="117"/>
      <c r="FV42" s="117"/>
      <c r="FW42" s="117"/>
      <c r="FX42" s="117"/>
      <c r="FY42" s="117"/>
      <c r="FZ42" s="117"/>
      <c r="GA42" s="117"/>
      <c r="GB42" s="117"/>
      <c r="GC42" s="117"/>
      <c r="GD42" s="117"/>
      <c r="GE42" s="117"/>
      <c r="GF42" s="117"/>
      <c r="GG42" s="117"/>
      <c r="GH42" s="117"/>
      <c r="GI42" s="117"/>
      <c r="GJ42" s="117"/>
      <c r="GK42" s="117"/>
      <c r="GL42" s="117"/>
      <c r="GM42" s="117"/>
      <c r="GN42" s="117"/>
      <c r="GO42" s="117"/>
      <c r="GP42" s="117"/>
      <c r="GQ42" s="117"/>
      <c r="GR42" s="117"/>
      <c r="GS42" s="117"/>
      <c r="GT42" s="117"/>
      <c r="GU42" s="117"/>
      <c r="GV42" s="117"/>
      <c r="GW42" s="117"/>
      <c r="GX42" s="117"/>
      <c r="GY42" s="117"/>
      <c r="GZ42" s="117"/>
      <c r="HA42" s="117"/>
      <c r="HB42" s="117"/>
      <c r="HC42" s="117"/>
      <c r="HD42" s="117"/>
      <c r="HE42" s="117"/>
      <c r="HF42" s="117"/>
      <c r="HG42" s="117"/>
      <c r="HH42" s="117"/>
      <c r="HI42" s="117"/>
      <c r="HJ42" s="117"/>
      <c r="HK42" s="117"/>
      <c r="HL42" s="117"/>
      <c r="HM42" s="117"/>
      <c r="HN42" s="117"/>
      <c r="HO42" s="117"/>
      <c r="HP42" s="117"/>
      <c r="HQ42" s="117"/>
      <c r="HR42" s="117"/>
      <c r="HS42" s="117"/>
      <c r="HT42" s="117"/>
      <c r="HU42" s="117"/>
      <c r="HV42" s="117"/>
      <c r="HW42" s="117"/>
      <c r="HX42" s="117"/>
      <c r="HY42" s="117"/>
      <c r="HZ42" s="117"/>
      <c r="IA42" s="117"/>
    </row>
    <row r="43" spans="2:235" s="68" customFormat="1" ht="15.75" thickBot="1" x14ac:dyDescent="0.3">
      <c r="B43" s="121" t="s">
        <v>293</v>
      </c>
      <c r="C43" s="122"/>
      <c r="D43" s="122"/>
      <c r="E43" s="123" t="s">
        <v>43</v>
      </c>
      <c r="F43" s="123" t="s">
        <v>283</v>
      </c>
      <c r="G43" s="123" t="s">
        <v>45</v>
      </c>
      <c r="H43" s="77"/>
      <c r="I43" s="77"/>
      <c r="J43" s="83"/>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c r="CE43" s="117"/>
      <c r="CF43" s="117"/>
      <c r="CG43" s="117"/>
      <c r="CH43" s="117"/>
      <c r="CI43" s="117"/>
      <c r="CJ43" s="117"/>
      <c r="CK43" s="117"/>
      <c r="CL43" s="117"/>
      <c r="CM43" s="117"/>
      <c r="CN43" s="117"/>
      <c r="CO43" s="117"/>
      <c r="CP43" s="117"/>
      <c r="CQ43" s="117"/>
      <c r="CR43" s="117"/>
      <c r="CS43" s="117"/>
      <c r="CT43" s="117"/>
      <c r="CU43" s="117"/>
      <c r="CV43" s="117"/>
      <c r="CW43" s="117"/>
      <c r="CX43" s="117"/>
      <c r="CY43" s="117"/>
      <c r="CZ43" s="117"/>
      <c r="DA43" s="117"/>
      <c r="DB43" s="117"/>
      <c r="DC43" s="117"/>
      <c r="DD43" s="117"/>
      <c r="DE43" s="117"/>
      <c r="DF43" s="117"/>
      <c r="DG43" s="117"/>
      <c r="DH43" s="117"/>
      <c r="DI43" s="117"/>
      <c r="DJ43" s="117"/>
      <c r="DK43" s="117"/>
      <c r="DL43" s="117"/>
      <c r="DM43" s="117"/>
      <c r="DN43" s="117"/>
      <c r="DO43" s="117"/>
      <c r="DP43" s="117"/>
      <c r="DQ43" s="117"/>
      <c r="DR43" s="117"/>
      <c r="DS43" s="117"/>
      <c r="DT43" s="117"/>
      <c r="DU43" s="117"/>
      <c r="DV43" s="117"/>
      <c r="DW43" s="117"/>
      <c r="DX43" s="117"/>
      <c r="DY43" s="117"/>
      <c r="DZ43" s="117"/>
      <c r="EA43" s="117"/>
      <c r="EB43" s="117"/>
      <c r="EC43" s="117"/>
      <c r="ED43" s="117"/>
      <c r="EE43" s="117"/>
      <c r="EF43" s="117"/>
      <c r="EG43" s="117"/>
      <c r="EH43" s="117"/>
      <c r="EI43" s="117"/>
      <c r="EJ43" s="117"/>
      <c r="EK43" s="117"/>
      <c r="EL43" s="117"/>
      <c r="EM43" s="117"/>
      <c r="EN43" s="117"/>
      <c r="EO43" s="117"/>
      <c r="EP43" s="117"/>
      <c r="EQ43" s="117"/>
      <c r="ER43" s="117"/>
      <c r="ES43" s="117"/>
      <c r="ET43" s="117"/>
      <c r="EU43" s="117"/>
      <c r="EV43" s="117"/>
      <c r="EW43" s="117"/>
      <c r="EX43" s="117"/>
      <c r="EY43" s="117"/>
      <c r="EZ43" s="117"/>
      <c r="FA43" s="117"/>
      <c r="FB43" s="117"/>
      <c r="FC43" s="117"/>
      <c r="FD43" s="117"/>
      <c r="FE43" s="117"/>
      <c r="FF43" s="117"/>
      <c r="FG43" s="117"/>
      <c r="FH43" s="117"/>
      <c r="FI43" s="117"/>
      <c r="FJ43" s="117"/>
      <c r="FK43" s="117"/>
      <c r="FL43" s="117"/>
      <c r="FM43" s="117"/>
      <c r="FN43" s="117"/>
      <c r="FO43" s="117"/>
      <c r="FP43" s="117"/>
      <c r="FQ43" s="117"/>
      <c r="FR43" s="117"/>
      <c r="FS43" s="117"/>
      <c r="FT43" s="117"/>
      <c r="FU43" s="117"/>
      <c r="FV43" s="117"/>
      <c r="FW43" s="117"/>
      <c r="FX43" s="117"/>
      <c r="FY43" s="117"/>
      <c r="FZ43" s="117"/>
      <c r="GA43" s="117"/>
      <c r="GB43" s="117"/>
      <c r="GC43" s="117"/>
      <c r="GD43" s="117"/>
      <c r="GE43" s="117"/>
      <c r="GF43" s="117"/>
      <c r="GG43" s="117"/>
      <c r="GH43" s="117"/>
      <c r="GI43" s="117"/>
      <c r="GJ43" s="117"/>
      <c r="GK43" s="117"/>
      <c r="GL43" s="117"/>
      <c r="GM43" s="117"/>
      <c r="GN43" s="117"/>
      <c r="GO43" s="117"/>
      <c r="GP43" s="117"/>
      <c r="GQ43" s="117"/>
      <c r="GR43" s="117"/>
      <c r="GS43" s="117"/>
      <c r="GT43" s="117"/>
      <c r="GU43" s="117"/>
      <c r="GV43" s="117"/>
      <c r="GW43" s="117"/>
      <c r="GX43" s="117"/>
      <c r="GY43" s="117"/>
      <c r="GZ43" s="117"/>
      <c r="HA43" s="117"/>
      <c r="HB43" s="117"/>
      <c r="HC43" s="117"/>
      <c r="HD43" s="117"/>
      <c r="HE43" s="117"/>
      <c r="HF43" s="117"/>
      <c r="HG43" s="117"/>
      <c r="HH43" s="117"/>
      <c r="HI43" s="117"/>
      <c r="HJ43" s="117"/>
      <c r="HK43" s="117"/>
      <c r="HL43" s="117"/>
      <c r="HM43" s="117"/>
      <c r="HN43" s="117"/>
      <c r="HO43" s="117"/>
      <c r="HP43" s="117"/>
      <c r="HQ43" s="117"/>
      <c r="HR43" s="117"/>
      <c r="HS43" s="117"/>
      <c r="HT43" s="117"/>
      <c r="HU43" s="117"/>
      <c r="HV43" s="117"/>
      <c r="HW43" s="117"/>
      <c r="HX43" s="117"/>
      <c r="HY43" s="117"/>
      <c r="HZ43" s="117"/>
      <c r="IA43" s="117"/>
    </row>
    <row r="44" spans="2:235" s="68" customFormat="1" x14ac:dyDescent="0.25">
      <c r="B44" s="153" t="s">
        <v>256</v>
      </c>
      <c r="C44" s="154"/>
      <c r="D44" s="89"/>
      <c r="E44" s="80">
        <f>$G$40</f>
        <v>0</v>
      </c>
      <c r="F44" s="78">
        <v>0</v>
      </c>
      <c r="G44" s="158" t="s">
        <v>298</v>
      </c>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c r="CE44" s="117"/>
      <c r="CF44" s="117"/>
      <c r="CG44" s="117"/>
      <c r="CH44" s="117"/>
      <c r="CI44" s="117"/>
      <c r="CJ44" s="117"/>
      <c r="CK44" s="117"/>
      <c r="CL44" s="117"/>
      <c r="CM44" s="117"/>
      <c r="CN44" s="117"/>
      <c r="CO44" s="117"/>
      <c r="CP44" s="117"/>
      <c r="CQ44" s="117"/>
      <c r="CR44" s="117"/>
      <c r="CS44" s="117"/>
      <c r="CT44" s="117"/>
      <c r="CU44" s="117"/>
      <c r="CV44" s="117"/>
      <c r="CW44" s="117"/>
      <c r="CX44" s="117"/>
      <c r="CY44" s="117"/>
      <c r="CZ44" s="117"/>
      <c r="DA44" s="117"/>
      <c r="DB44" s="117"/>
      <c r="DC44" s="117"/>
      <c r="DD44" s="117"/>
      <c r="DE44" s="117"/>
      <c r="DF44" s="117"/>
      <c r="DG44" s="117"/>
      <c r="DH44" s="117"/>
      <c r="DI44" s="117"/>
      <c r="DJ44" s="117"/>
      <c r="DK44" s="117"/>
      <c r="DL44" s="117"/>
      <c r="DM44" s="117"/>
      <c r="DN44" s="117"/>
      <c r="DO44" s="117"/>
      <c r="DP44" s="117"/>
      <c r="DQ44" s="117"/>
      <c r="DR44" s="117"/>
      <c r="DS44" s="117"/>
      <c r="DT44" s="117"/>
      <c r="DU44" s="117"/>
      <c r="DV44" s="117"/>
      <c r="DW44" s="117"/>
      <c r="DX44" s="117"/>
      <c r="DY44" s="117"/>
      <c r="DZ44" s="117"/>
      <c r="EA44" s="117"/>
      <c r="EB44" s="117"/>
      <c r="EC44" s="117"/>
      <c r="ED44" s="117"/>
      <c r="EE44" s="117"/>
      <c r="EF44" s="117"/>
      <c r="EG44" s="117"/>
      <c r="EH44" s="117"/>
      <c r="EI44" s="117"/>
      <c r="EJ44" s="117"/>
      <c r="EK44" s="117"/>
      <c r="EL44" s="117"/>
      <c r="EM44" s="117"/>
      <c r="EN44" s="117"/>
      <c r="EO44" s="117"/>
      <c r="EP44" s="117"/>
      <c r="EQ44" s="117"/>
      <c r="ER44" s="117"/>
      <c r="ES44" s="117"/>
      <c r="ET44" s="117"/>
      <c r="EU44" s="117"/>
      <c r="EV44" s="117"/>
      <c r="EW44" s="117"/>
      <c r="EX44" s="117"/>
      <c r="EY44" s="117"/>
      <c r="EZ44" s="117"/>
      <c r="FA44" s="117"/>
      <c r="FB44" s="117"/>
      <c r="FC44" s="117"/>
      <c r="FD44" s="117"/>
      <c r="FE44" s="117"/>
      <c r="FF44" s="117"/>
      <c r="FG44" s="117"/>
      <c r="FH44" s="117"/>
      <c r="FI44" s="117"/>
      <c r="FJ44" s="117"/>
      <c r="FK44" s="117"/>
      <c r="FL44" s="117"/>
      <c r="FM44" s="117"/>
      <c r="FN44" s="117"/>
      <c r="FO44" s="117"/>
      <c r="FP44" s="117"/>
      <c r="FQ44" s="117"/>
      <c r="FR44" s="117"/>
      <c r="FS44" s="117"/>
      <c r="FT44" s="117"/>
      <c r="FU44" s="117"/>
      <c r="FV44" s="117"/>
      <c r="FW44" s="117"/>
      <c r="FX44" s="117"/>
      <c r="FY44" s="117"/>
      <c r="FZ44" s="117"/>
      <c r="GA44" s="117"/>
      <c r="GB44" s="117"/>
      <c r="GC44" s="117"/>
      <c r="GD44" s="117"/>
      <c r="GE44" s="117"/>
      <c r="GF44" s="117"/>
      <c r="GG44" s="117"/>
      <c r="GH44" s="117"/>
      <c r="GI44" s="117"/>
      <c r="GJ44" s="117"/>
      <c r="GK44" s="117"/>
      <c r="GL44" s="117"/>
      <c r="GM44" s="117"/>
      <c r="GN44" s="117"/>
      <c r="GO44" s="117"/>
      <c r="GP44" s="117"/>
      <c r="GQ44" s="117"/>
      <c r="GR44" s="117"/>
      <c r="GS44" s="117"/>
      <c r="GT44" s="117"/>
      <c r="GU44" s="117"/>
      <c r="GV44" s="117"/>
      <c r="GW44" s="117"/>
      <c r="GX44" s="117"/>
      <c r="GY44" s="117"/>
      <c r="GZ44" s="117"/>
      <c r="HA44" s="117"/>
      <c r="HB44" s="117"/>
      <c r="HC44" s="117"/>
      <c r="HD44" s="117"/>
      <c r="HE44" s="117"/>
      <c r="HF44" s="117"/>
      <c r="HG44" s="117"/>
      <c r="HH44" s="117"/>
      <c r="HI44" s="117"/>
      <c r="HJ44" s="117"/>
      <c r="HK44" s="117"/>
      <c r="HL44" s="117"/>
      <c r="HM44" s="117"/>
      <c r="HN44" s="117"/>
      <c r="HO44" s="117"/>
      <c r="HP44" s="117"/>
      <c r="HQ44" s="117"/>
      <c r="HR44" s="117"/>
      <c r="HS44" s="117"/>
      <c r="HT44" s="117"/>
      <c r="HU44" s="117"/>
      <c r="HV44" s="117"/>
      <c r="HW44" s="117"/>
      <c r="HX44" s="117"/>
      <c r="HY44" s="117"/>
      <c r="HZ44" s="117"/>
      <c r="IA44" s="117"/>
    </row>
    <row r="45" spans="2:235" x14ac:dyDescent="0.25">
      <c r="B45" s="155" t="s">
        <v>257</v>
      </c>
      <c r="C45" s="156"/>
      <c r="D45" s="90"/>
      <c r="E45" s="81">
        <f>$G$40</f>
        <v>0</v>
      </c>
      <c r="F45" s="79">
        <v>0</v>
      </c>
      <c r="G45" s="159"/>
    </row>
    <row r="46" spans="2:235" x14ac:dyDescent="0.25">
      <c r="B46" s="155" t="s">
        <v>258</v>
      </c>
      <c r="C46" s="156"/>
      <c r="D46" s="90"/>
      <c r="E46" s="81">
        <f t="shared" ref="E46:E50" si="6">$G$40</f>
        <v>0</v>
      </c>
      <c r="F46" s="79">
        <v>0</v>
      </c>
      <c r="G46" s="159"/>
    </row>
    <row r="47" spans="2:235" x14ac:dyDescent="0.25">
      <c r="B47" s="155" t="s">
        <v>259</v>
      </c>
      <c r="C47" s="156"/>
      <c r="D47" s="90"/>
      <c r="E47" s="81">
        <f t="shared" si="6"/>
        <v>0</v>
      </c>
      <c r="F47" s="79">
        <v>0</v>
      </c>
      <c r="G47" s="159"/>
    </row>
    <row r="48" spans="2:235" ht="24.75" customHeight="1" x14ac:dyDescent="0.25">
      <c r="B48" s="155" t="s">
        <v>260</v>
      </c>
      <c r="C48" s="156"/>
      <c r="D48" s="90"/>
      <c r="E48" s="81">
        <f t="shared" si="6"/>
        <v>0</v>
      </c>
      <c r="F48" s="79">
        <v>0</v>
      </c>
      <c r="G48" s="159"/>
    </row>
    <row r="49" spans="2:7" ht="26.25" customHeight="1" x14ac:dyDescent="0.25">
      <c r="B49" s="155" t="s">
        <v>261</v>
      </c>
      <c r="C49" s="156"/>
      <c r="D49" s="90"/>
      <c r="E49" s="81">
        <f t="shared" si="6"/>
        <v>0</v>
      </c>
      <c r="F49" s="79">
        <v>0</v>
      </c>
      <c r="G49" s="159"/>
    </row>
    <row r="50" spans="2:7" ht="27.75" customHeight="1" x14ac:dyDescent="0.25">
      <c r="B50" s="155" t="s">
        <v>262</v>
      </c>
      <c r="C50" s="156"/>
      <c r="D50" s="90"/>
      <c r="E50" s="81">
        <f t="shared" si="6"/>
        <v>0</v>
      </c>
      <c r="F50" s="79">
        <v>0</v>
      </c>
      <c r="G50" s="159"/>
    </row>
    <row r="51" spans="2:7" x14ac:dyDescent="0.25">
      <c r="B51" s="155"/>
      <c r="C51" s="156"/>
      <c r="D51" s="90"/>
      <c r="E51" s="81"/>
      <c r="F51" s="79"/>
      <c r="G51" s="159"/>
    </row>
    <row r="52" spans="2:7" x14ac:dyDescent="0.25">
      <c r="B52" s="155"/>
      <c r="C52" s="156"/>
      <c r="D52" s="90"/>
      <c r="E52" s="81"/>
      <c r="F52" s="79"/>
      <c r="G52" s="159"/>
    </row>
    <row r="53" spans="2:7" x14ac:dyDescent="0.25">
      <c r="B53" s="155"/>
      <c r="C53" s="156"/>
      <c r="D53" s="90"/>
      <c r="E53" s="81"/>
      <c r="F53" s="79"/>
      <c r="G53" s="159"/>
    </row>
    <row r="54" spans="2:7" x14ac:dyDescent="0.25">
      <c r="B54" s="155"/>
      <c r="C54" s="156"/>
      <c r="D54" s="90"/>
      <c r="E54" s="81"/>
      <c r="F54" s="79"/>
      <c r="G54" s="159"/>
    </row>
    <row r="55" spans="2:7" ht="53.25" customHeight="1" thickBot="1" x14ac:dyDescent="0.3">
      <c r="B55" s="134" t="s">
        <v>297</v>
      </c>
      <c r="C55" s="135"/>
      <c r="D55" s="135"/>
      <c r="E55" s="135"/>
      <c r="F55" s="136"/>
      <c r="G55" s="160"/>
    </row>
    <row r="56" spans="2:7" ht="6" customHeight="1" thickBot="1" x14ac:dyDescent="0.3">
      <c r="G56" s="104">
        <f>IF(K40&lt;50,50,K40)</f>
        <v>50</v>
      </c>
    </row>
    <row r="57" spans="2:7" ht="15.75" thickBot="1" x14ac:dyDescent="0.3">
      <c r="B57" s="124" t="s">
        <v>76</v>
      </c>
      <c r="C57" s="125"/>
      <c r="D57" s="125"/>
      <c r="E57" s="126"/>
      <c r="F57" s="127"/>
      <c r="G57" s="128">
        <f>IF(E42&lt;&gt;" ",0,G56)</f>
        <v>50</v>
      </c>
    </row>
    <row r="58" spans="2:7" ht="15.75" thickBot="1" x14ac:dyDescent="0.3">
      <c r="B58" s="65"/>
      <c r="C58" s="65"/>
      <c r="D58" s="65"/>
      <c r="F58" s="130" t="s">
        <v>296</v>
      </c>
      <c r="G58" s="131">
        <f>G57*0.05</f>
        <v>2.5</v>
      </c>
    </row>
    <row r="59" spans="2:7" ht="15.75" thickBot="1" x14ac:dyDescent="0.3">
      <c r="B59" s="124" t="s">
        <v>73</v>
      </c>
      <c r="C59" s="125"/>
      <c r="D59" s="125"/>
      <c r="E59" s="126"/>
      <c r="F59" s="127"/>
      <c r="G59" s="129">
        <f>(G57+G58)</f>
        <v>52.5</v>
      </c>
    </row>
    <row r="60" spans="2:7" ht="4.7" customHeight="1" x14ac:dyDescent="0.25"/>
    <row r="61" spans="2:7" x14ac:dyDescent="0.25">
      <c r="B61" s="152" t="s">
        <v>287</v>
      </c>
      <c r="C61" s="152"/>
      <c r="D61" s="152"/>
      <c r="E61" s="152"/>
      <c r="F61" s="152"/>
      <c r="G61" s="152"/>
    </row>
    <row r="62" spans="2:7" x14ac:dyDescent="0.25">
      <c r="B62" s="157" t="s">
        <v>74</v>
      </c>
      <c r="C62" s="157"/>
      <c r="D62" s="157"/>
      <c r="E62" s="157"/>
      <c r="F62" s="157"/>
      <c r="G62" s="157"/>
    </row>
    <row r="63" spans="2:7" x14ac:dyDescent="0.25">
      <c r="B63" s="66" t="s">
        <v>75</v>
      </c>
      <c r="C63" s="66"/>
      <c r="D63" s="66"/>
      <c r="E63" s="67"/>
    </row>
    <row r="64" spans="2:7" x14ac:dyDescent="0.25">
      <c r="B64" s="66"/>
      <c r="C64" s="66"/>
      <c r="D64" s="66"/>
      <c r="E64" s="67"/>
    </row>
    <row r="65" spans="2:7" ht="15.75" thickBot="1" x14ac:dyDescent="0.3">
      <c r="B65" s="100"/>
      <c r="C65" s="101"/>
      <c r="D65" s="101"/>
      <c r="E65" s="67"/>
    </row>
    <row r="66" spans="2:7" x14ac:dyDescent="0.25">
      <c r="B66" s="67" t="s">
        <v>248</v>
      </c>
      <c r="C66" s="67"/>
      <c r="D66" s="67"/>
      <c r="E66" s="67"/>
    </row>
    <row r="67" spans="2:7" x14ac:dyDescent="0.25">
      <c r="B67" s="152" t="s">
        <v>286</v>
      </c>
      <c r="C67" s="152"/>
      <c r="D67" s="152"/>
      <c r="E67" s="152"/>
      <c r="F67" s="152"/>
      <c r="G67" s="152"/>
    </row>
    <row r="68" spans="2:7" x14ac:dyDescent="0.25"/>
    <row r="69" spans="2:7" hidden="1" x14ac:dyDescent="0.25"/>
    <row r="70" spans="2:7" hidden="1" x14ac:dyDescent="0.25"/>
    <row r="71" spans="2:7" hidden="1" x14ac:dyDescent="0.25"/>
    <row r="72" spans="2:7" hidden="1" x14ac:dyDescent="0.25"/>
    <row r="73" spans="2:7" hidden="1" x14ac:dyDescent="0.25"/>
    <row r="74" spans="2:7" hidden="1" x14ac:dyDescent="0.25"/>
    <row r="75" spans="2:7" hidden="1" x14ac:dyDescent="0.25"/>
    <row r="76" spans="2:7" hidden="1" x14ac:dyDescent="0.25"/>
    <row r="77" spans="2:7" hidden="1" x14ac:dyDescent="0.25"/>
    <row r="78" spans="2:7" hidden="1" x14ac:dyDescent="0.25"/>
    <row r="79" spans="2:7" hidden="1" x14ac:dyDescent="0.25"/>
    <row r="80" spans="2:7"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sheetData>
  <protectedRanges>
    <protectedRange sqref="E19:E23 F24:F39 E12:E15" name="Rango2"/>
    <protectedRange sqref="B64:D64" name="Rango1"/>
  </protectedRanges>
  <mergeCells count="27">
    <mergeCell ref="B67:G67"/>
    <mergeCell ref="B61:G61"/>
    <mergeCell ref="B44:C44"/>
    <mergeCell ref="B45:C45"/>
    <mergeCell ref="B46:C46"/>
    <mergeCell ref="B47:C47"/>
    <mergeCell ref="B48:C48"/>
    <mergeCell ref="B49:C49"/>
    <mergeCell ref="B50:C50"/>
    <mergeCell ref="B51:C51"/>
    <mergeCell ref="B52:C52"/>
    <mergeCell ref="B62:G62"/>
    <mergeCell ref="G44:G55"/>
    <mergeCell ref="B53:C53"/>
    <mergeCell ref="B54:C54"/>
    <mergeCell ref="B40:C40"/>
    <mergeCell ref="B55:F55"/>
    <mergeCell ref="B18:G18"/>
    <mergeCell ref="B5:G5"/>
    <mergeCell ref="B7:G7"/>
    <mergeCell ref="B8:G8"/>
    <mergeCell ref="E13:F13"/>
    <mergeCell ref="E12:F12"/>
    <mergeCell ref="B11:G11"/>
    <mergeCell ref="E15:F15"/>
    <mergeCell ref="E14:F14"/>
    <mergeCell ref="B41:C41"/>
  </mergeCells>
  <dataValidations count="2">
    <dataValidation type="list" allowBlank="1" showInputMessage="1" showErrorMessage="1" sqref="E14:F14" xr:uid="{00000000-0002-0000-0000-000001000000}">
      <formula1>" , ACH, Tarjeta de Crédito, Contado"</formula1>
    </dataValidation>
    <dataValidation type="list" allowBlank="1" showInputMessage="1" showErrorMessage="1" sqref="B20:B39" xr:uid="{00000000-0002-0000-0000-000002000000}">
      <formula1>$M$19:$M$32</formula1>
    </dataValidation>
  </dataValidations>
  <printOptions horizontalCentered="1" verticalCentered="1"/>
  <pageMargins left="0.23622047244094491" right="0.23622047244094491" top="0.74803149606299213" bottom="0.74803149606299213" header="0.31496062992125984" footer="0.31496062992125984"/>
  <pageSetup scale="70" fitToHeight="0" orientation="portrait" r:id="rId1"/>
  <headerFooter>
    <oddFooter>&amp;L&amp;K03+000&amp;GRegulado por la Superintendencia de Seguros y Reaseguros de Panamá</oddFooter>
  </headerFooter>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Z186"/>
  <sheetViews>
    <sheetView showGridLines="0" zoomScale="90" zoomScaleNormal="90" workbookViewId="0">
      <selection activeCell="P4" sqref="P4"/>
    </sheetView>
  </sheetViews>
  <sheetFormatPr baseColWidth="10" defaultRowHeight="15" x14ac:dyDescent="0.25"/>
  <cols>
    <col min="7" max="7" width="73" bestFit="1" customWidth="1"/>
    <col min="9" max="9" width="21.140625" customWidth="1"/>
    <col min="10" max="10" width="56.28515625" bestFit="1" customWidth="1"/>
    <col min="11" max="11" width="8.140625" style="3" customWidth="1"/>
    <col min="12" max="12" width="15.7109375" bestFit="1" customWidth="1"/>
    <col min="13" max="13" width="21.7109375" style="26" customWidth="1"/>
    <col min="14" max="14" width="40.7109375" style="26" bestFit="1" customWidth="1"/>
    <col min="15" max="15" width="1.85546875" customWidth="1"/>
    <col min="16" max="16" width="56.28515625" style="3" bestFit="1" customWidth="1"/>
    <col min="17" max="17" width="10.140625" style="3" customWidth="1"/>
    <col min="18" max="18" width="15.7109375" style="3" bestFit="1" customWidth="1"/>
    <col min="19" max="19" width="21.7109375" style="26" customWidth="1"/>
    <col min="20" max="20" width="33" style="26" bestFit="1" customWidth="1"/>
    <col min="22" max="22" width="65.85546875" style="3" bestFit="1" customWidth="1"/>
    <col min="23" max="23" width="13.28515625" style="3" customWidth="1"/>
    <col min="24" max="24" width="15.7109375" style="3" bestFit="1" customWidth="1"/>
    <col min="25" max="25" width="21.7109375" style="26" customWidth="1"/>
    <col min="26" max="26" width="33" style="26" bestFit="1" customWidth="1"/>
  </cols>
  <sheetData>
    <row r="1" spans="1:26" ht="15.75" thickBot="1" x14ac:dyDescent="0.3">
      <c r="J1" t="s">
        <v>64</v>
      </c>
      <c r="P1" s="3" t="s">
        <v>65</v>
      </c>
      <c r="V1" s="3" t="s">
        <v>66</v>
      </c>
    </row>
    <row r="2" spans="1:26" x14ac:dyDescent="0.25">
      <c r="A2" s="161" t="s">
        <v>3</v>
      </c>
      <c r="B2" s="162"/>
      <c r="C2" s="163"/>
      <c r="G2" s="15" t="s">
        <v>52</v>
      </c>
      <c r="H2" s="16" t="s">
        <v>53</v>
      </c>
      <c r="J2" s="17" t="s">
        <v>42</v>
      </c>
      <c r="K2" s="40"/>
      <c r="L2" s="48" t="s">
        <v>43</v>
      </c>
      <c r="M2" s="27" t="s">
        <v>44</v>
      </c>
      <c r="N2" s="31" t="s">
        <v>45</v>
      </c>
      <c r="P2" s="17" t="s">
        <v>42</v>
      </c>
      <c r="Q2" s="40"/>
      <c r="R2" s="49" t="s">
        <v>43</v>
      </c>
      <c r="S2" s="27" t="s">
        <v>44</v>
      </c>
      <c r="T2" s="31" t="s">
        <v>45</v>
      </c>
      <c r="V2" s="17" t="s">
        <v>42</v>
      </c>
      <c r="W2" s="40"/>
      <c r="X2" s="49" t="s">
        <v>43</v>
      </c>
      <c r="Y2" s="27" t="s">
        <v>44</v>
      </c>
      <c r="Z2" s="31" t="s">
        <v>45</v>
      </c>
    </row>
    <row r="3" spans="1:26" x14ac:dyDescent="0.25">
      <c r="A3" t="s">
        <v>46</v>
      </c>
      <c r="G3" s="5" t="str">
        <f>A3&amp;A13&amp;A24</f>
        <v>Multiproteccion Hogar - Standard Casa0.3</v>
      </c>
      <c r="H3" s="12">
        <v>5.4999999999999997E-3</v>
      </c>
      <c r="I3" t="s">
        <v>72</v>
      </c>
      <c r="J3" s="34" t="s">
        <v>11</v>
      </c>
      <c r="K3" s="41"/>
      <c r="L3" s="22" t="e">
        <f>'COTIZADOR EE'!#REF!</f>
        <v>#REF!</v>
      </c>
      <c r="M3" s="28"/>
      <c r="N3" s="32" t="s">
        <v>118</v>
      </c>
      <c r="O3" t="s">
        <v>117</v>
      </c>
      <c r="P3" s="34" t="s">
        <v>11</v>
      </c>
      <c r="Q3" s="41"/>
      <c r="R3" s="22" t="e">
        <f>'COTIZADOR EE'!#REF!</f>
        <v>#REF!</v>
      </c>
      <c r="S3" s="28"/>
      <c r="T3" s="32"/>
      <c r="V3" s="23" t="s">
        <v>83</v>
      </c>
      <c r="W3" s="43"/>
      <c r="X3" s="22" t="e">
        <f>#REF!</f>
        <v>#REF!</v>
      </c>
      <c r="Y3" s="28"/>
      <c r="Z3" s="32"/>
    </row>
    <row r="4" spans="1:26" x14ac:dyDescent="0.25">
      <c r="A4" s="2" t="s">
        <v>47</v>
      </c>
      <c r="G4" s="5" t="str">
        <f>A3&amp;A14&amp;A24</f>
        <v>Multiproteccion Hogar - Standard Apartamento0.3</v>
      </c>
      <c r="H4" s="12">
        <v>4.4999999999999997E-3</v>
      </c>
      <c r="I4" s="3" t="s">
        <v>72</v>
      </c>
      <c r="J4" s="34" t="s">
        <v>251</v>
      </c>
      <c r="N4" s="32" t="s">
        <v>250</v>
      </c>
      <c r="P4" s="34" t="s">
        <v>251</v>
      </c>
    </row>
    <row r="5" spans="1:26" s="3" customFormat="1" x14ac:dyDescent="0.25">
      <c r="A5" s="3" t="s">
        <v>48</v>
      </c>
      <c r="G5" s="5" t="str">
        <f>A3&amp;A15&amp;A24</f>
        <v>Multiproteccion Hogar - Standard Comercio0.3</v>
      </c>
      <c r="H5" s="1" t="s">
        <v>10</v>
      </c>
      <c r="I5" s="3" t="s">
        <v>72</v>
      </c>
      <c r="J5" s="34" t="s">
        <v>54</v>
      </c>
      <c r="K5" s="41"/>
      <c r="L5" s="22" t="e">
        <f>'COTIZADOR EE'!#REF!</f>
        <v>#REF!</v>
      </c>
      <c r="M5" s="28"/>
      <c r="N5" s="32" t="s">
        <v>70</v>
      </c>
      <c r="O5"/>
      <c r="P5" s="34" t="s">
        <v>54</v>
      </c>
      <c r="Q5" s="41"/>
      <c r="R5" s="22" t="e">
        <f>'COTIZADOR EE'!#REF!</f>
        <v>#REF!</v>
      </c>
      <c r="S5" s="28"/>
      <c r="T5" s="32" t="s">
        <v>70</v>
      </c>
      <c r="U5"/>
      <c r="V5" s="23" t="s">
        <v>84</v>
      </c>
      <c r="W5" s="43"/>
      <c r="X5" s="22" t="e">
        <f>#REF!</f>
        <v>#REF!</v>
      </c>
      <c r="Y5" s="28"/>
      <c r="Z5" s="32" t="s">
        <v>68</v>
      </c>
    </row>
    <row r="6" spans="1:26" s="2" customFormat="1" x14ac:dyDescent="0.25">
      <c r="A6" s="2" t="s">
        <v>49</v>
      </c>
      <c r="G6" s="7" t="str">
        <f>$A$4&amp;A13&amp;A24</f>
        <v>Multiproteccion Hogar - Premium Casa0.3</v>
      </c>
      <c r="H6" s="12">
        <v>7.4999999999999997E-3</v>
      </c>
      <c r="I6" s="39" t="s">
        <v>65</v>
      </c>
      <c r="J6" s="34" t="s">
        <v>12</v>
      </c>
      <c r="K6" s="41"/>
      <c r="L6" s="22" t="e">
        <f>'COTIZADOR EE'!#REF!</f>
        <v>#REF!</v>
      </c>
      <c r="M6" s="28"/>
      <c r="N6" s="32" t="s">
        <v>70</v>
      </c>
      <c r="O6" s="3"/>
      <c r="P6" s="34" t="s">
        <v>12</v>
      </c>
      <c r="Q6" s="41"/>
      <c r="R6" s="22" t="e">
        <f>'COTIZADOR EE'!#REF!</f>
        <v>#REF!</v>
      </c>
      <c r="S6" s="28"/>
      <c r="T6" s="32" t="s">
        <v>70</v>
      </c>
      <c r="U6" s="3"/>
      <c r="V6" s="23" t="s">
        <v>85</v>
      </c>
      <c r="W6" s="43"/>
      <c r="X6" s="22" t="e">
        <f>#REF!</f>
        <v>#REF!</v>
      </c>
      <c r="Y6" s="28"/>
      <c r="Z6" s="32" t="s">
        <v>68</v>
      </c>
    </row>
    <row r="7" spans="1:26" s="3" customFormat="1" x14ac:dyDescent="0.25">
      <c r="A7" s="3" t="s">
        <v>50</v>
      </c>
      <c r="G7" s="7" t="str">
        <f>$A$4&amp;A14&amp;A24</f>
        <v>Multiproteccion Hogar - Premium Apartamento0.3</v>
      </c>
      <c r="H7" s="12">
        <v>6.4999999999999997E-3</v>
      </c>
      <c r="I7" s="39" t="s">
        <v>65</v>
      </c>
      <c r="J7" s="34" t="s">
        <v>13</v>
      </c>
      <c r="K7" s="41"/>
      <c r="L7" s="22" t="e">
        <f>'COTIZADOR EE'!#REF!</f>
        <v>#REF!</v>
      </c>
      <c r="M7" s="28"/>
      <c r="N7" s="32" t="s">
        <v>119</v>
      </c>
      <c r="O7" s="2"/>
      <c r="P7" s="34" t="s">
        <v>13</v>
      </c>
      <c r="Q7" s="41"/>
      <c r="R7" s="22" t="e">
        <f>'COTIZADOR EE'!#REF!</f>
        <v>#REF!</v>
      </c>
      <c r="S7" s="28"/>
      <c r="T7" s="32" t="s">
        <v>82</v>
      </c>
      <c r="U7" s="2"/>
      <c r="V7" s="23" t="s">
        <v>86</v>
      </c>
      <c r="W7" s="43"/>
      <c r="X7" s="22" t="e">
        <f>#REF!</f>
        <v>#REF!</v>
      </c>
      <c r="Y7" s="28"/>
      <c r="Z7" s="32" t="s">
        <v>68</v>
      </c>
    </row>
    <row r="8" spans="1:26" s="3" customFormat="1" x14ac:dyDescent="0.25">
      <c r="A8" s="3" t="s">
        <v>51</v>
      </c>
      <c r="G8" s="7" t="str">
        <f>$A$4&amp;A15&amp;A24</f>
        <v>Multiproteccion Hogar - Premium Comercio0.3</v>
      </c>
      <c r="H8" s="1" t="s">
        <v>10</v>
      </c>
      <c r="I8" s="39" t="s">
        <v>65</v>
      </c>
      <c r="J8" s="34" t="s">
        <v>14</v>
      </c>
      <c r="K8" s="41"/>
      <c r="L8" s="22" t="e">
        <f>'COTIZADOR EE'!#REF!</f>
        <v>#REF!</v>
      </c>
      <c r="M8" s="28"/>
      <c r="N8" s="32" t="s">
        <v>119</v>
      </c>
      <c r="P8" s="34" t="s">
        <v>14</v>
      </c>
      <c r="Q8" s="41"/>
      <c r="R8" s="22" t="e">
        <f>'COTIZADOR EE'!#REF!</f>
        <v>#REF!</v>
      </c>
      <c r="S8" s="28"/>
      <c r="T8" s="32" t="s">
        <v>82</v>
      </c>
      <c r="V8" s="23" t="s">
        <v>87</v>
      </c>
      <c r="W8" s="43"/>
      <c r="X8" s="22" t="e">
        <f>#REF!</f>
        <v>#REF!</v>
      </c>
      <c r="Y8" s="28"/>
      <c r="Z8" s="32"/>
    </row>
    <row r="9" spans="1:26" x14ac:dyDescent="0.25">
      <c r="A9" t="s">
        <v>2</v>
      </c>
      <c r="G9" s="6" t="str">
        <f>$A$5&amp;A13&amp;A24</f>
        <v>Multiproteccion Hogar - Standard - Colaboradores Casa0.3</v>
      </c>
      <c r="H9" s="12">
        <v>3.5999999999999999E-3</v>
      </c>
      <c r="I9" s="3" t="s">
        <v>72</v>
      </c>
      <c r="J9" s="34" t="s">
        <v>15</v>
      </c>
      <c r="K9" s="41"/>
      <c r="L9" s="22" t="e">
        <f>'COTIZADOR EE'!#REF!</f>
        <v>#REF!</v>
      </c>
      <c r="M9" s="28"/>
      <c r="N9" s="32" t="s">
        <v>119</v>
      </c>
      <c r="O9" s="3"/>
      <c r="P9" s="34" t="s">
        <v>15</v>
      </c>
      <c r="Q9" s="41"/>
      <c r="R9" s="22" t="e">
        <f>'COTIZADOR EE'!#REF!</f>
        <v>#REF!</v>
      </c>
      <c r="S9" s="28"/>
      <c r="T9" s="32" t="s">
        <v>82</v>
      </c>
      <c r="U9" s="3"/>
      <c r="V9" s="23" t="s">
        <v>13</v>
      </c>
      <c r="W9" s="43"/>
      <c r="X9" s="22" t="e">
        <f>#REF!</f>
        <v>#REF!</v>
      </c>
      <c r="Y9" s="28"/>
      <c r="Z9" s="32" t="s">
        <v>148</v>
      </c>
    </row>
    <row r="10" spans="1:26" x14ac:dyDescent="0.25">
      <c r="G10" s="6" t="str">
        <f>$A$5&amp;A14&amp;A24</f>
        <v>Multiproteccion Hogar - Standard - Colaboradores Apartamento0.3</v>
      </c>
      <c r="H10" s="12">
        <v>3.5999999999999999E-3</v>
      </c>
      <c r="I10" s="3" t="s">
        <v>72</v>
      </c>
      <c r="J10" s="34" t="s">
        <v>16</v>
      </c>
      <c r="K10" s="41"/>
      <c r="L10" s="22" t="e">
        <f>'COTIZADOR EE'!#REF!</f>
        <v>#REF!</v>
      </c>
      <c r="M10" s="28"/>
      <c r="N10" s="32"/>
      <c r="P10" s="34" t="s">
        <v>16</v>
      </c>
      <c r="Q10" s="41"/>
      <c r="R10" s="22" t="e">
        <f>'COTIZADOR EE'!#REF!</f>
        <v>#REF!</v>
      </c>
      <c r="S10" s="28"/>
      <c r="T10" s="32"/>
      <c r="V10" s="23" t="s">
        <v>88</v>
      </c>
      <c r="W10" s="43"/>
      <c r="X10" s="22" t="e">
        <f>#REF!</f>
        <v>#REF!</v>
      </c>
      <c r="Y10" s="28"/>
      <c r="Z10" s="32" t="s">
        <v>148</v>
      </c>
    </row>
    <row r="11" spans="1:26" x14ac:dyDescent="0.25">
      <c r="G11" s="6" t="str">
        <f>$A$5&amp;A15&amp;A24</f>
        <v>Multiproteccion Hogar - Standard - Colaboradores Comercio0.3</v>
      </c>
      <c r="H11" s="1" t="s">
        <v>10</v>
      </c>
      <c r="I11" s="3" t="s">
        <v>72</v>
      </c>
      <c r="J11" s="34" t="s">
        <v>17</v>
      </c>
      <c r="K11" s="41"/>
      <c r="L11" s="22" t="e">
        <f>'COTIZADOR EE'!#REF!</f>
        <v>#REF!</v>
      </c>
      <c r="M11" s="28"/>
      <c r="N11" s="32" t="s">
        <v>120</v>
      </c>
      <c r="P11" s="34" t="s">
        <v>17</v>
      </c>
      <c r="Q11" s="41"/>
      <c r="R11" s="22" t="e">
        <f>'COTIZADOR EE'!#REF!</f>
        <v>#REF!</v>
      </c>
      <c r="S11" s="28"/>
      <c r="T11" s="32" t="s">
        <v>67</v>
      </c>
      <c r="V11" s="23" t="s">
        <v>89</v>
      </c>
      <c r="W11" s="43"/>
      <c r="X11" s="22" t="e">
        <f>#REF!</f>
        <v>#REF!</v>
      </c>
      <c r="Y11" s="28"/>
      <c r="Z11" s="32" t="s">
        <v>149</v>
      </c>
    </row>
    <row r="12" spans="1:26" s="3" customFormat="1" x14ac:dyDescent="0.25">
      <c r="A12" s="161" t="s">
        <v>6</v>
      </c>
      <c r="B12" s="162"/>
      <c r="C12" s="163"/>
      <c r="G12" s="4" t="str">
        <f>$A$6&amp;A13&amp;A24</f>
        <v>Multiproteccion Hogar- Premium - Colaboradores Casa0.3</v>
      </c>
      <c r="H12" s="12">
        <v>5.4999999999999997E-3</v>
      </c>
      <c r="I12" s="39" t="s">
        <v>65</v>
      </c>
      <c r="J12" s="35" t="s">
        <v>18</v>
      </c>
      <c r="K12" s="42">
        <v>0.2</v>
      </c>
      <c r="L12" s="22" t="e">
        <f>K12*$L$11</f>
        <v>#REF!</v>
      </c>
      <c r="M12" s="28"/>
      <c r="N12" s="32" t="s">
        <v>120</v>
      </c>
      <c r="O12"/>
      <c r="P12" s="35" t="s">
        <v>18</v>
      </c>
      <c r="Q12" s="42">
        <v>0.3</v>
      </c>
      <c r="R12" s="22" t="e">
        <f>Q12*$R$11</f>
        <v>#REF!</v>
      </c>
      <c r="S12" s="28"/>
      <c r="T12" s="32" t="s">
        <v>67</v>
      </c>
      <c r="U12"/>
      <c r="V12" s="18" t="s">
        <v>109</v>
      </c>
      <c r="W12" s="47">
        <v>0.25</v>
      </c>
      <c r="X12" s="22" t="e">
        <f>W12*$X$11</f>
        <v>#REF!</v>
      </c>
      <c r="Y12" s="28"/>
      <c r="Z12" s="32"/>
    </row>
    <row r="13" spans="1:26" x14ac:dyDescent="0.25">
      <c r="A13" t="s">
        <v>77</v>
      </c>
      <c r="G13" s="4" t="str">
        <f>$A$6&amp;A14&amp;A24</f>
        <v>Multiproteccion Hogar- Premium - Colaboradores Apartamento0.3</v>
      </c>
      <c r="H13" s="12">
        <v>5.4999999999999997E-3</v>
      </c>
      <c r="I13" s="39" t="s">
        <v>65</v>
      </c>
      <c r="J13" s="35" t="s">
        <v>19</v>
      </c>
      <c r="K13" s="42">
        <v>0.25</v>
      </c>
      <c r="L13" s="22" t="e">
        <f>K13*$L$11</f>
        <v>#REF!</v>
      </c>
      <c r="M13" s="28"/>
      <c r="N13" s="32" t="s">
        <v>120</v>
      </c>
      <c r="O13" s="3"/>
      <c r="P13" s="35" t="s">
        <v>19</v>
      </c>
      <c r="Q13" s="42">
        <v>0.3</v>
      </c>
      <c r="R13" s="22" t="e">
        <f>Q13*$R$11</f>
        <v>#REF!</v>
      </c>
      <c r="S13" s="28"/>
      <c r="T13" s="32" t="s">
        <v>67</v>
      </c>
      <c r="U13" s="3"/>
      <c r="V13" s="18" t="s">
        <v>90</v>
      </c>
      <c r="W13" s="47"/>
      <c r="X13" s="22" t="e">
        <f>X11</f>
        <v>#REF!</v>
      </c>
      <c r="Y13" s="28"/>
      <c r="Z13" s="32" t="s">
        <v>68</v>
      </c>
    </row>
    <row r="14" spans="1:26" x14ac:dyDescent="0.25">
      <c r="A14" t="s">
        <v>5</v>
      </c>
      <c r="G14" s="4" t="str">
        <f>$A$6&amp;A15&amp;A24</f>
        <v>Multiproteccion Hogar- Premium - Colaboradores Comercio0.3</v>
      </c>
      <c r="H14" s="1" t="s">
        <v>10</v>
      </c>
      <c r="I14" s="39" t="s">
        <v>65</v>
      </c>
      <c r="J14" s="35" t="s">
        <v>55</v>
      </c>
      <c r="K14" s="42">
        <v>0.25</v>
      </c>
      <c r="L14" s="22" t="e">
        <f>K14*$L$11</f>
        <v>#REF!</v>
      </c>
      <c r="M14" s="28"/>
      <c r="N14" s="32" t="s">
        <v>120</v>
      </c>
      <c r="P14" s="35" t="s">
        <v>55</v>
      </c>
      <c r="Q14" s="42">
        <v>0.3</v>
      </c>
      <c r="R14" s="22" t="e">
        <f>Q14*$R$11</f>
        <v>#REF!</v>
      </c>
      <c r="S14" s="28"/>
      <c r="T14" s="32" t="s">
        <v>67</v>
      </c>
      <c r="V14" s="18" t="s">
        <v>91</v>
      </c>
      <c r="W14" s="47">
        <v>0</v>
      </c>
      <c r="X14" s="22" t="e">
        <f>X13</f>
        <v>#REF!</v>
      </c>
      <c r="Y14" s="28"/>
      <c r="Z14" s="32" t="s">
        <v>68</v>
      </c>
    </row>
    <row r="15" spans="1:26" ht="22.5" x14ac:dyDescent="0.25">
      <c r="A15" t="s">
        <v>78</v>
      </c>
      <c r="G15" s="6" t="str">
        <f>$A$7&amp;$A$13&amp;A18&amp;A24</f>
        <v>Multiproteccion Hogar - Standard - Clientes del BancoCasaPreferencial0.3</v>
      </c>
      <c r="H15" s="13">
        <v>4.2500000000000003E-3</v>
      </c>
      <c r="I15" s="3" t="s">
        <v>72</v>
      </c>
      <c r="J15" s="35" t="s">
        <v>56</v>
      </c>
      <c r="K15" s="42">
        <v>0</v>
      </c>
      <c r="L15" s="22">
        <v>7500</v>
      </c>
      <c r="M15" s="29" t="s">
        <v>121</v>
      </c>
      <c r="N15" s="32" t="s">
        <v>68</v>
      </c>
      <c r="P15" s="35" t="s">
        <v>56</v>
      </c>
      <c r="Q15" s="42">
        <v>0</v>
      </c>
      <c r="R15" s="22">
        <v>10000</v>
      </c>
      <c r="S15" s="29" t="s">
        <v>121</v>
      </c>
      <c r="T15" s="32" t="s">
        <v>68</v>
      </c>
      <c r="V15" s="18" t="s">
        <v>92</v>
      </c>
      <c r="W15" s="47">
        <v>0</v>
      </c>
      <c r="X15" s="22" t="e">
        <f>X14</f>
        <v>#REF!</v>
      </c>
      <c r="Y15" s="29"/>
      <c r="Z15" s="32"/>
    </row>
    <row r="16" spans="1:26" ht="22.5" x14ac:dyDescent="0.25">
      <c r="G16" s="6" t="str">
        <f>$A$7&amp;$A$13&amp;A19&amp;A24</f>
        <v>Multiproteccion Hogar - Standard - Clientes del BancoCasaPlus0.3</v>
      </c>
      <c r="H16" s="13">
        <v>4.3499999999999997E-3</v>
      </c>
      <c r="I16" s="3" t="s">
        <v>72</v>
      </c>
      <c r="J16" s="35" t="s">
        <v>20</v>
      </c>
      <c r="K16" s="42">
        <v>0</v>
      </c>
      <c r="L16" s="22">
        <v>500</v>
      </c>
      <c r="M16" s="29" t="s">
        <v>121</v>
      </c>
      <c r="N16" s="32"/>
      <c r="P16" s="35" t="s">
        <v>20</v>
      </c>
      <c r="Q16" s="42">
        <v>0</v>
      </c>
      <c r="R16" s="22">
        <v>750</v>
      </c>
      <c r="S16" s="29" t="s">
        <v>121</v>
      </c>
      <c r="T16" s="32"/>
      <c r="V16" s="18" t="s">
        <v>96</v>
      </c>
      <c r="W16" s="47">
        <v>0.25</v>
      </c>
      <c r="X16" s="22" t="e">
        <f>W16*$X$11</f>
        <v>#REF!</v>
      </c>
      <c r="Y16" s="29" t="s">
        <v>98</v>
      </c>
      <c r="Z16" s="32"/>
    </row>
    <row r="17" spans="1:26" ht="22.5" x14ac:dyDescent="0.25">
      <c r="A17" s="161" t="s">
        <v>7</v>
      </c>
      <c r="B17" s="162"/>
      <c r="C17" s="163"/>
      <c r="G17" s="6" t="str">
        <f>$A$7&amp;$A$13&amp;A20&amp;A24</f>
        <v>Multiproteccion Hogar - Standard - Clientes del BancoCasaPersonal0.3</v>
      </c>
      <c r="H17" s="13">
        <v>4.4000000000000003E-3</v>
      </c>
      <c r="I17" s="3" t="s">
        <v>72</v>
      </c>
      <c r="J17" s="35" t="s">
        <v>57</v>
      </c>
      <c r="K17" s="42">
        <v>0.1</v>
      </c>
      <c r="L17" s="22" t="e">
        <f>K17*$L$11</f>
        <v>#REF!</v>
      </c>
      <c r="M17" s="29" t="s">
        <v>69</v>
      </c>
      <c r="N17" s="32" t="s">
        <v>122</v>
      </c>
      <c r="P17" s="35" t="s">
        <v>57</v>
      </c>
      <c r="Q17" s="42">
        <v>0.15</v>
      </c>
      <c r="R17" s="22" t="e">
        <f>Q17*$R$11</f>
        <v>#REF!</v>
      </c>
      <c r="S17" s="29" t="s">
        <v>80</v>
      </c>
      <c r="T17" s="32" t="s">
        <v>147</v>
      </c>
      <c r="V17" s="18" t="s">
        <v>97</v>
      </c>
      <c r="W17" s="47">
        <v>0.1</v>
      </c>
      <c r="X17" s="22" t="e">
        <f>W17*$X$11</f>
        <v>#REF!</v>
      </c>
      <c r="Y17" s="29" t="s">
        <v>99</v>
      </c>
      <c r="Z17" s="52"/>
    </row>
    <row r="18" spans="1:26" ht="22.5" x14ac:dyDescent="0.25">
      <c r="A18" t="s">
        <v>79</v>
      </c>
      <c r="G18" s="9" t="str">
        <f>$A$7&amp;$A$14&amp;A18&amp;A24</f>
        <v>Multiproteccion Hogar - Standard - Clientes del BancoApartamentoPreferencial0.3</v>
      </c>
      <c r="H18" s="13">
        <v>4.2500000000000003E-3</v>
      </c>
      <c r="I18" s="3" t="s">
        <v>72</v>
      </c>
      <c r="J18" s="35" t="s">
        <v>58</v>
      </c>
      <c r="K18" s="42">
        <v>0</v>
      </c>
      <c r="L18" s="22" t="e">
        <f>K18*$L$11</f>
        <v>#REF!</v>
      </c>
      <c r="M18" s="29" t="s">
        <v>123</v>
      </c>
      <c r="N18" s="32"/>
      <c r="P18" s="35" t="s">
        <v>58</v>
      </c>
      <c r="Q18" s="42">
        <v>0</v>
      </c>
      <c r="R18" s="22" t="e">
        <f>Q18*$R$11</f>
        <v>#REF!</v>
      </c>
      <c r="S18" s="29" t="s">
        <v>80</v>
      </c>
      <c r="T18" s="32"/>
      <c r="V18" s="18" t="s">
        <v>100</v>
      </c>
      <c r="W18" s="47">
        <v>0.15</v>
      </c>
      <c r="X18" s="22" t="e">
        <f>W18*$X$11</f>
        <v>#REF!</v>
      </c>
      <c r="Y18" s="29" t="s">
        <v>101</v>
      </c>
      <c r="Z18" s="32"/>
    </row>
    <row r="19" spans="1:26" ht="22.5" x14ac:dyDescent="0.25">
      <c r="A19" t="s">
        <v>8</v>
      </c>
      <c r="G19" s="9" t="str">
        <f>$A$7&amp;$A$14&amp;A19&amp;A24</f>
        <v>Multiproteccion Hogar - Standard - Clientes del BancoApartamentoPlus0.3</v>
      </c>
      <c r="H19" s="13">
        <v>4.3499999999999997E-3</v>
      </c>
      <c r="I19" s="3" t="s">
        <v>72</v>
      </c>
      <c r="J19" s="35" t="s">
        <v>59</v>
      </c>
      <c r="K19" s="42">
        <v>0.25</v>
      </c>
      <c r="L19" s="22" t="e">
        <f>K19*$L$11</f>
        <v>#REF!</v>
      </c>
      <c r="M19" s="29" t="s">
        <v>123</v>
      </c>
      <c r="N19" s="32"/>
      <c r="P19" s="35" t="s">
        <v>59</v>
      </c>
      <c r="Q19" s="42">
        <v>0.25</v>
      </c>
      <c r="R19" s="22" t="e">
        <f>Q19*$R$11</f>
        <v>#REF!</v>
      </c>
      <c r="S19" s="29" t="s">
        <v>80</v>
      </c>
      <c r="T19" s="32"/>
      <c r="V19" s="18" t="s">
        <v>93</v>
      </c>
      <c r="W19" s="47">
        <v>0</v>
      </c>
      <c r="X19" s="22">
        <v>100000</v>
      </c>
      <c r="Y19" s="29" t="s">
        <v>150</v>
      </c>
      <c r="Z19" s="32" t="s">
        <v>68</v>
      </c>
    </row>
    <row r="20" spans="1:26" ht="22.5" x14ac:dyDescent="0.25">
      <c r="A20" t="s">
        <v>9</v>
      </c>
      <c r="G20" s="9" t="str">
        <f>$A$7&amp;$A$14&amp;A20&amp;A24</f>
        <v>Multiproteccion Hogar - Standard - Clientes del BancoApartamentoPersonal0.3</v>
      </c>
      <c r="H20" s="13">
        <v>4.4000000000000003E-3</v>
      </c>
      <c r="I20" s="3" t="s">
        <v>72</v>
      </c>
      <c r="J20" s="35" t="s">
        <v>22</v>
      </c>
      <c r="K20" s="42">
        <v>0</v>
      </c>
      <c r="L20" s="22">
        <v>150</v>
      </c>
      <c r="M20" s="29" t="s">
        <v>124</v>
      </c>
      <c r="N20" s="32"/>
      <c r="P20" s="35" t="s">
        <v>22</v>
      </c>
      <c r="Q20" s="42">
        <v>0</v>
      </c>
      <c r="R20" s="22">
        <v>250</v>
      </c>
      <c r="S20" s="29" t="s">
        <v>124</v>
      </c>
      <c r="T20" s="32"/>
      <c r="V20" s="18" t="s">
        <v>94</v>
      </c>
      <c r="W20" s="47">
        <v>0</v>
      </c>
      <c r="X20" s="22" t="e">
        <f>W20*$X$11</f>
        <v>#REF!</v>
      </c>
      <c r="Y20" s="29" t="s">
        <v>152</v>
      </c>
      <c r="Z20" s="32" t="s">
        <v>68</v>
      </c>
    </row>
    <row r="21" spans="1:26" x14ac:dyDescent="0.25">
      <c r="A21" t="s">
        <v>10</v>
      </c>
      <c r="G21" s="10" t="str">
        <f>$A$8&amp;$A$13&amp;A18&amp;A24</f>
        <v>Multiproteccion Hogar - Premium - Clientes del BancoCasaPreferencial0.3</v>
      </c>
      <c r="H21" s="13">
        <v>6.2500000000000003E-3</v>
      </c>
      <c r="I21" s="39" t="s">
        <v>65</v>
      </c>
      <c r="J21" s="35" t="s">
        <v>23</v>
      </c>
      <c r="K21" s="42">
        <v>0</v>
      </c>
      <c r="L21" s="22">
        <v>250</v>
      </c>
      <c r="M21" s="29" t="s">
        <v>124</v>
      </c>
      <c r="N21" s="32"/>
      <c r="P21" s="35" t="s">
        <v>23</v>
      </c>
      <c r="Q21" s="42">
        <v>0</v>
      </c>
      <c r="R21" s="22">
        <v>350</v>
      </c>
      <c r="S21" s="29" t="s">
        <v>124</v>
      </c>
      <c r="T21" s="32"/>
      <c r="V21" s="18" t="s">
        <v>102</v>
      </c>
      <c r="W21" s="47">
        <v>0.2</v>
      </c>
      <c r="X21" s="22" t="e">
        <f>MIN(W21*$X$11,20000)</f>
        <v>#REF!</v>
      </c>
      <c r="Y21" s="29" t="s">
        <v>153</v>
      </c>
      <c r="Z21" s="32" t="s">
        <v>68</v>
      </c>
    </row>
    <row r="22" spans="1:26" x14ac:dyDescent="0.25">
      <c r="G22" s="10" t="str">
        <f>$A$8&amp;$A$13&amp;A19&amp;A24</f>
        <v>Multiproteccion Hogar - Premium - Clientes del BancoCasaPlus0.3</v>
      </c>
      <c r="H22" s="13">
        <v>6.3499999999999997E-3</v>
      </c>
      <c r="I22" s="39" t="s">
        <v>65</v>
      </c>
      <c r="J22" s="35" t="s">
        <v>61</v>
      </c>
      <c r="K22" s="42">
        <v>0</v>
      </c>
      <c r="L22" s="22">
        <v>250</v>
      </c>
      <c r="M22" s="29" t="s">
        <v>124</v>
      </c>
      <c r="N22" s="32"/>
      <c r="P22" s="35" t="s">
        <v>61</v>
      </c>
      <c r="Q22" s="42">
        <v>0</v>
      </c>
      <c r="R22" s="22">
        <v>350</v>
      </c>
      <c r="S22" s="29" t="s">
        <v>124</v>
      </c>
      <c r="T22" s="32"/>
      <c r="V22" s="55" t="s">
        <v>103</v>
      </c>
      <c r="W22" s="56">
        <v>0.2</v>
      </c>
      <c r="X22" s="57" t="e">
        <f>MIN(W22*$X$11,5000)</f>
        <v>#REF!</v>
      </c>
      <c r="Y22" s="58" t="s">
        <v>154</v>
      </c>
      <c r="Z22" s="59" t="s">
        <v>105</v>
      </c>
    </row>
    <row r="23" spans="1:26" x14ac:dyDescent="0.25">
      <c r="A23" s="62">
        <v>0.3</v>
      </c>
      <c r="G23" s="10" t="str">
        <f>$A$8&amp;$A$13&amp;A20&amp;A24</f>
        <v>Multiproteccion Hogar - Premium - Clientes del BancoCasaPersonal0.3</v>
      </c>
      <c r="H23" s="13" t="s">
        <v>10</v>
      </c>
      <c r="I23" s="39" t="s">
        <v>65</v>
      </c>
      <c r="J23" s="35" t="s">
        <v>62</v>
      </c>
      <c r="K23" s="42">
        <v>0</v>
      </c>
      <c r="L23" s="22">
        <v>250</v>
      </c>
      <c r="M23" s="29" t="s">
        <v>124</v>
      </c>
      <c r="N23" s="32"/>
      <c r="P23" s="35" t="s">
        <v>62</v>
      </c>
      <c r="Q23" s="42">
        <v>0</v>
      </c>
      <c r="R23" s="22">
        <v>350</v>
      </c>
      <c r="S23" s="29" t="s">
        <v>124</v>
      </c>
      <c r="T23" s="32"/>
      <c r="V23" s="55" t="s">
        <v>106</v>
      </c>
      <c r="W23" s="56">
        <v>0.2</v>
      </c>
      <c r="X23" s="57" t="e">
        <f>MIN(W23*$X$11,5000)</f>
        <v>#REF!</v>
      </c>
      <c r="Y23" s="58" t="s">
        <v>154</v>
      </c>
      <c r="Z23" s="59" t="s">
        <v>105</v>
      </c>
    </row>
    <row r="24" spans="1:26" x14ac:dyDescent="0.25">
      <c r="A24" s="60">
        <v>0.3</v>
      </c>
      <c r="G24" s="8" t="str">
        <f>$A$8&amp;$A$14&amp;A18&amp;A24</f>
        <v>Multiproteccion Hogar - Premium - Clientes del BancoApartamentoPreferencial0.3</v>
      </c>
      <c r="H24" s="13">
        <v>6.2500000000000003E-3</v>
      </c>
      <c r="I24" s="39" t="s">
        <v>65</v>
      </c>
      <c r="J24" s="35" t="s">
        <v>60</v>
      </c>
      <c r="K24" s="42">
        <v>0</v>
      </c>
      <c r="L24" s="22">
        <v>150</v>
      </c>
      <c r="M24" s="29" t="s">
        <v>124</v>
      </c>
      <c r="N24" s="32"/>
      <c r="P24" s="35" t="s">
        <v>60</v>
      </c>
      <c r="Q24" s="42">
        <v>0</v>
      </c>
      <c r="R24" s="22">
        <v>250</v>
      </c>
      <c r="S24" s="29" t="s">
        <v>124</v>
      </c>
      <c r="T24" s="32"/>
      <c r="V24" s="55" t="s">
        <v>107</v>
      </c>
      <c r="W24" s="56">
        <v>0.2</v>
      </c>
      <c r="X24" s="57" t="e">
        <f>MIN(W24*$X$11,5000)</f>
        <v>#REF!</v>
      </c>
      <c r="Y24" s="58" t="s">
        <v>151</v>
      </c>
      <c r="Z24" s="59" t="s">
        <v>68</v>
      </c>
    </row>
    <row r="25" spans="1:26" x14ac:dyDescent="0.25">
      <c r="A25" s="60">
        <v>1</v>
      </c>
      <c r="G25" s="8" t="str">
        <f>$A$8&amp;$A$14&amp;A19&amp;A24</f>
        <v>Multiproteccion Hogar - Premium - Clientes del BancoApartamentoPlus0.3</v>
      </c>
      <c r="H25" s="13">
        <v>6.3499999999999997E-3</v>
      </c>
      <c r="I25" s="39" t="s">
        <v>65</v>
      </c>
      <c r="J25" s="35" t="s">
        <v>25</v>
      </c>
      <c r="K25" s="42">
        <v>0</v>
      </c>
      <c r="L25" s="22">
        <v>1500</v>
      </c>
      <c r="M25" s="29" t="s">
        <v>124</v>
      </c>
      <c r="N25" s="32" t="s">
        <v>125</v>
      </c>
      <c r="P25" s="35" t="s">
        <v>25</v>
      </c>
      <c r="Q25" s="42">
        <v>0</v>
      </c>
      <c r="R25" s="22">
        <v>2500</v>
      </c>
      <c r="S25" s="29" t="s">
        <v>124</v>
      </c>
      <c r="T25" s="32" t="s">
        <v>125</v>
      </c>
      <c r="V25" s="18" t="s">
        <v>108</v>
      </c>
      <c r="W25" s="47">
        <v>0.1</v>
      </c>
      <c r="X25" s="22" t="e">
        <f>W25*$X$11</f>
        <v>#REF!</v>
      </c>
      <c r="Y25" s="29"/>
      <c r="Z25" s="32" t="s">
        <v>68</v>
      </c>
    </row>
    <row r="26" spans="1:26" ht="33.75" x14ac:dyDescent="0.25">
      <c r="G26" s="8" t="str">
        <f>$A$8&amp;$A$14&amp;A20&amp;A24</f>
        <v>Multiproteccion Hogar - Premium - Clientes del BancoApartamentoPersonal0.3</v>
      </c>
      <c r="H26" s="13" t="s">
        <v>10</v>
      </c>
      <c r="I26" s="39" t="s">
        <v>65</v>
      </c>
      <c r="J26" s="35" t="s">
        <v>26</v>
      </c>
      <c r="K26" s="42">
        <v>0</v>
      </c>
      <c r="L26" s="22">
        <v>500</v>
      </c>
      <c r="M26" s="29" t="s">
        <v>124</v>
      </c>
      <c r="N26" s="32" t="s">
        <v>70</v>
      </c>
      <c r="P26" s="35" t="s">
        <v>26</v>
      </c>
      <c r="Q26" s="42">
        <v>0</v>
      </c>
      <c r="R26" s="22">
        <v>750</v>
      </c>
      <c r="S26" s="29" t="s">
        <v>124</v>
      </c>
      <c r="T26" s="32" t="s">
        <v>70</v>
      </c>
      <c r="V26" s="18" t="s">
        <v>39</v>
      </c>
      <c r="W26" s="47">
        <v>0</v>
      </c>
      <c r="X26" s="22">
        <v>10000</v>
      </c>
      <c r="Y26" s="29" t="s">
        <v>134</v>
      </c>
      <c r="Z26" s="32"/>
    </row>
    <row r="27" spans="1:26" x14ac:dyDescent="0.25">
      <c r="A27" s="161" t="s">
        <v>245</v>
      </c>
      <c r="B27" s="162"/>
      <c r="C27" s="163"/>
      <c r="G27" s="11" t="str">
        <f>$A$9&amp;$A$15</f>
        <v>Multiproteccion ComercialComercio</v>
      </c>
      <c r="H27" s="14">
        <v>8.0000000000000002E-3</v>
      </c>
      <c r="I27" s="39" t="s">
        <v>66</v>
      </c>
      <c r="J27" s="36" t="s">
        <v>63</v>
      </c>
      <c r="K27" s="42">
        <v>0.1</v>
      </c>
      <c r="L27" s="22" t="e">
        <f>K27*$L$11</f>
        <v>#REF!</v>
      </c>
      <c r="M27" s="29" t="s">
        <v>126</v>
      </c>
      <c r="N27" s="32" t="s">
        <v>70</v>
      </c>
      <c r="P27" s="36" t="s">
        <v>63</v>
      </c>
      <c r="Q27" s="42">
        <v>0.3</v>
      </c>
      <c r="R27" s="22" t="e">
        <f>Q27*$R$11</f>
        <v>#REF!</v>
      </c>
      <c r="S27" s="29" t="s">
        <v>135</v>
      </c>
      <c r="T27" s="32" t="s">
        <v>70</v>
      </c>
      <c r="V27" s="18" t="s">
        <v>21</v>
      </c>
      <c r="W27" s="47">
        <v>0.2</v>
      </c>
      <c r="X27" s="22" t="e">
        <f>MIN(W27*$X$11,5000)</f>
        <v>#REF!</v>
      </c>
      <c r="Y27" s="29" t="s">
        <v>104</v>
      </c>
      <c r="Z27" s="32"/>
    </row>
    <row r="28" spans="1:26" ht="33.75" x14ac:dyDescent="0.25">
      <c r="A28" t="s">
        <v>246</v>
      </c>
      <c r="B28">
        <v>15000</v>
      </c>
      <c r="G28" s="15" t="s">
        <v>52</v>
      </c>
      <c r="H28" s="16" t="s">
        <v>53</v>
      </c>
      <c r="I28" s="3"/>
      <c r="J28" s="35" t="s">
        <v>27</v>
      </c>
      <c r="K28" s="42">
        <v>0</v>
      </c>
      <c r="L28" s="22" t="e">
        <f>K28*$L$11</f>
        <v>#REF!</v>
      </c>
      <c r="M28" s="29" t="s">
        <v>127</v>
      </c>
      <c r="N28" s="32"/>
      <c r="P28" s="35" t="s">
        <v>27</v>
      </c>
      <c r="Q28" s="42">
        <v>0</v>
      </c>
      <c r="R28" s="22" t="e">
        <f>Q28*$R$11</f>
        <v>#REF!</v>
      </c>
      <c r="S28" s="29" t="s">
        <v>136</v>
      </c>
      <c r="T28" s="32"/>
      <c r="V28" s="18" t="s">
        <v>95</v>
      </c>
      <c r="W28" s="47">
        <v>0</v>
      </c>
      <c r="X28" s="22" t="e">
        <f>W28*$X$11</f>
        <v>#REF!</v>
      </c>
      <c r="Y28" s="29"/>
      <c r="Z28" s="32"/>
    </row>
    <row r="29" spans="1:26" ht="33.75" x14ac:dyDescent="0.25">
      <c r="A29" t="s">
        <v>247</v>
      </c>
      <c r="B29" s="3">
        <v>100000</v>
      </c>
      <c r="G29" s="5" t="s">
        <v>220</v>
      </c>
      <c r="H29" s="12">
        <v>6.4999999999999997E-3</v>
      </c>
      <c r="I29" s="3" t="s">
        <v>72</v>
      </c>
      <c r="J29" s="35" t="s">
        <v>28</v>
      </c>
      <c r="K29" s="42" t="e">
        <f>'COTIZADOR EE'!#REF!</f>
        <v>#REF!</v>
      </c>
      <c r="L29" s="22" t="e">
        <f>K29*$L$11</f>
        <v>#REF!</v>
      </c>
      <c r="M29" s="29" t="s">
        <v>129</v>
      </c>
      <c r="N29" s="32" t="s">
        <v>70</v>
      </c>
      <c r="P29" s="35" t="s">
        <v>28</v>
      </c>
      <c r="Q29" s="42" t="e">
        <f>'COTIZADOR EE'!#REF!</f>
        <v>#REF!</v>
      </c>
      <c r="R29" s="22" t="e">
        <f>Q29*$R$11</f>
        <v>#REF!</v>
      </c>
      <c r="S29" s="29" t="s">
        <v>137</v>
      </c>
      <c r="T29" s="32" t="s">
        <v>70</v>
      </c>
      <c r="V29" s="53"/>
      <c r="W29" s="54"/>
      <c r="X29" s="20"/>
      <c r="Y29" s="29"/>
      <c r="Z29" s="32"/>
    </row>
    <row r="30" spans="1:26" ht="22.5" x14ac:dyDescent="0.25">
      <c r="G30" s="5" t="s">
        <v>221</v>
      </c>
      <c r="H30" s="12">
        <v>5.4999999999999997E-3</v>
      </c>
      <c r="I30" s="3" t="s">
        <v>72</v>
      </c>
      <c r="J30" s="35" t="s">
        <v>29</v>
      </c>
      <c r="K30" s="42">
        <v>0.15</v>
      </c>
      <c r="L30" s="22" t="e">
        <f>K30*$L$11</f>
        <v>#REF!</v>
      </c>
      <c r="M30" s="29" t="s">
        <v>130</v>
      </c>
      <c r="N30" s="32" t="s">
        <v>70</v>
      </c>
      <c r="P30" s="35" t="s">
        <v>29</v>
      </c>
      <c r="Q30" s="42">
        <v>0.3</v>
      </c>
      <c r="R30" s="22" t="e">
        <f>Q30*$R$11</f>
        <v>#REF!</v>
      </c>
      <c r="S30" s="29" t="s">
        <v>138</v>
      </c>
      <c r="T30" s="32" t="s">
        <v>70</v>
      </c>
      <c r="V30" s="18"/>
      <c r="W30" s="44"/>
      <c r="X30" s="20"/>
      <c r="Y30" s="29"/>
      <c r="Z30" s="32"/>
    </row>
    <row r="31" spans="1:26" ht="23.25" customHeight="1" x14ac:dyDescent="0.25">
      <c r="A31" t="s">
        <v>249</v>
      </c>
      <c r="G31" s="5" t="s">
        <v>222</v>
      </c>
      <c r="H31" s="1" t="s">
        <v>10</v>
      </c>
      <c r="I31" s="3" t="s">
        <v>72</v>
      </c>
      <c r="J31" s="38" t="s">
        <v>30</v>
      </c>
      <c r="K31" s="42">
        <v>0</v>
      </c>
      <c r="L31" s="22">
        <v>1000</v>
      </c>
      <c r="M31" s="29" t="s">
        <v>128</v>
      </c>
      <c r="N31" s="32" t="s">
        <v>70</v>
      </c>
      <c r="P31" s="38" t="s">
        <v>30</v>
      </c>
      <c r="Q31" s="42">
        <v>0</v>
      </c>
      <c r="R31" s="22">
        <v>2000</v>
      </c>
      <c r="S31" s="29" t="s">
        <v>139</v>
      </c>
      <c r="T31" s="32" t="s">
        <v>70</v>
      </c>
      <c r="V31" s="24"/>
      <c r="W31" s="45"/>
      <c r="X31" s="25"/>
      <c r="Y31" s="29"/>
      <c r="Z31" s="32"/>
    </row>
    <row r="32" spans="1:26" ht="56.25" x14ac:dyDescent="0.25">
      <c r="A32" s="63">
        <v>1.4E-3</v>
      </c>
      <c r="G32" s="7" t="s">
        <v>223</v>
      </c>
      <c r="H32" s="12">
        <v>8.5000000000000006E-3</v>
      </c>
      <c r="I32" s="39" t="s">
        <v>65</v>
      </c>
      <c r="J32" s="35" t="s">
        <v>31</v>
      </c>
      <c r="K32" s="42">
        <v>0.15</v>
      </c>
      <c r="L32" s="22" t="e">
        <f>K32*$L$11</f>
        <v>#REF!</v>
      </c>
      <c r="M32" s="29" t="s">
        <v>131</v>
      </c>
      <c r="N32" s="32"/>
      <c r="P32" s="35" t="s">
        <v>31</v>
      </c>
      <c r="Q32" s="42">
        <v>0.2</v>
      </c>
      <c r="R32" s="22" t="e">
        <f>Q32*$R$11</f>
        <v>#REF!</v>
      </c>
      <c r="S32" s="29" t="s">
        <v>140</v>
      </c>
      <c r="T32" s="32"/>
      <c r="V32" s="18"/>
      <c r="W32" s="44"/>
      <c r="X32" s="20"/>
      <c r="Y32" s="29"/>
      <c r="Z32" s="32"/>
    </row>
    <row r="33" spans="7:26" ht="17.25" customHeight="1" x14ac:dyDescent="0.25">
      <c r="G33" s="7" t="s">
        <v>224</v>
      </c>
      <c r="H33" s="12">
        <v>7.4999999999999997E-3</v>
      </c>
      <c r="I33" s="39" t="s">
        <v>65</v>
      </c>
      <c r="J33" s="35" t="s">
        <v>24</v>
      </c>
      <c r="K33" s="42">
        <v>0.1</v>
      </c>
      <c r="L33" s="22" t="e">
        <f>K33*$L$11</f>
        <v>#REF!</v>
      </c>
      <c r="M33" s="29" t="s">
        <v>71</v>
      </c>
      <c r="N33" s="32"/>
      <c r="P33" s="35" t="s">
        <v>24</v>
      </c>
      <c r="Q33" s="42">
        <v>0.15</v>
      </c>
      <c r="R33" s="22" t="e">
        <f>Q33*$R$11</f>
        <v>#REF!</v>
      </c>
      <c r="S33" s="29" t="s">
        <v>81</v>
      </c>
      <c r="T33" s="32"/>
      <c r="V33" s="18"/>
      <c r="W33" s="44"/>
      <c r="X33" s="25"/>
      <c r="Y33" s="29"/>
      <c r="Z33" s="32"/>
    </row>
    <row r="34" spans="7:26" ht="33.75" x14ac:dyDescent="0.25">
      <c r="G34" s="7" t="s">
        <v>225</v>
      </c>
      <c r="H34" s="1" t="s">
        <v>10</v>
      </c>
      <c r="I34" s="39" t="s">
        <v>65</v>
      </c>
      <c r="J34" s="35" t="s">
        <v>32</v>
      </c>
      <c r="K34" s="42">
        <v>0</v>
      </c>
      <c r="L34" s="22" t="e">
        <f>K34*$L$11</f>
        <v>#REF!</v>
      </c>
      <c r="M34" s="29" t="s">
        <v>132</v>
      </c>
      <c r="N34" s="32" t="s">
        <v>70</v>
      </c>
      <c r="P34" s="35" t="s">
        <v>32</v>
      </c>
      <c r="Q34" s="42">
        <v>0</v>
      </c>
      <c r="R34" s="22" t="e">
        <f>Q34*$R$11</f>
        <v>#REF!</v>
      </c>
      <c r="S34" s="29" t="s">
        <v>141</v>
      </c>
      <c r="T34" s="32" t="s">
        <v>70</v>
      </c>
      <c r="V34" s="18"/>
      <c r="W34" s="44"/>
      <c r="X34" s="25"/>
      <c r="Y34" s="29"/>
      <c r="Z34" s="32"/>
    </row>
    <row r="35" spans="7:26" x14ac:dyDescent="0.25">
      <c r="G35" s="6" t="s">
        <v>226</v>
      </c>
      <c r="H35" s="12">
        <v>4.5999999999999999E-3</v>
      </c>
      <c r="I35" s="3" t="s">
        <v>72</v>
      </c>
      <c r="J35" s="35" t="s">
        <v>33</v>
      </c>
      <c r="K35" s="42">
        <v>0</v>
      </c>
      <c r="L35" s="22">
        <v>150</v>
      </c>
      <c r="M35" s="29" t="s">
        <v>133</v>
      </c>
      <c r="N35" s="32"/>
      <c r="P35" s="35" t="s">
        <v>33</v>
      </c>
      <c r="Q35" s="42">
        <v>0</v>
      </c>
      <c r="R35" s="22">
        <v>250</v>
      </c>
      <c r="S35" s="29" t="s">
        <v>142</v>
      </c>
      <c r="T35" s="32"/>
      <c r="V35" s="18"/>
      <c r="W35" s="44"/>
      <c r="X35" s="20"/>
      <c r="Y35" s="29"/>
      <c r="Z35" s="32"/>
    </row>
    <row r="36" spans="7:26" ht="22.5" x14ac:dyDescent="0.25">
      <c r="G36" s="6" t="s">
        <v>227</v>
      </c>
      <c r="H36" s="12">
        <v>4.5999999999999999E-3</v>
      </c>
      <c r="I36" s="3" t="s">
        <v>72</v>
      </c>
      <c r="J36" s="35" t="s">
        <v>34</v>
      </c>
      <c r="K36" s="42">
        <v>0</v>
      </c>
      <c r="L36" s="22" t="e">
        <f>K36*$L$11</f>
        <v>#REF!</v>
      </c>
      <c r="M36" s="29" t="s">
        <v>144</v>
      </c>
      <c r="N36" s="32"/>
      <c r="P36" s="35" t="s">
        <v>34</v>
      </c>
      <c r="Q36" s="42">
        <v>0</v>
      </c>
      <c r="R36" s="22" t="e">
        <f>Q36*$R$11</f>
        <v>#REF!</v>
      </c>
      <c r="S36" s="29" t="s">
        <v>143</v>
      </c>
      <c r="T36" s="32"/>
      <c r="V36" s="18"/>
      <c r="W36" s="44"/>
      <c r="X36" s="25"/>
      <c r="Y36" s="29"/>
      <c r="Z36" s="32"/>
    </row>
    <row r="37" spans="7:26" x14ac:dyDescent="0.25">
      <c r="G37" s="6" t="s">
        <v>228</v>
      </c>
      <c r="H37" s="1" t="s">
        <v>10</v>
      </c>
      <c r="I37" s="3" t="s">
        <v>72</v>
      </c>
      <c r="J37" s="35" t="s">
        <v>35</v>
      </c>
      <c r="K37" s="42">
        <v>0</v>
      </c>
      <c r="L37" s="22">
        <v>250</v>
      </c>
      <c r="M37" s="29" t="s">
        <v>133</v>
      </c>
      <c r="N37" s="32"/>
      <c r="P37" s="35" t="s">
        <v>35</v>
      </c>
      <c r="Q37" s="42">
        <v>0</v>
      </c>
      <c r="R37" s="22">
        <v>500</v>
      </c>
      <c r="S37" s="29" t="s">
        <v>142</v>
      </c>
      <c r="T37" s="32"/>
      <c r="V37" s="18"/>
      <c r="W37" s="44"/>
      <c r="X37" s="25"/>
      <c r="Y37" s="29"/>
      <c r="Z37" s="32"/>
    </row>
    <row r="38" spans="7:26" x14ac:dyDescent="0.25">
      <c r="G38" s="4" t="s">
        <v>229</v>
      </c>
      <c r="H38" s="12">
        <v>6.4999999999999997E-3</v>
      </c>
      <c r="I38" s="39" t="s">
        <v>65</v>
      </c>
      <c r="J38" s="35" t="s">
        <v>36</v>
      </c>
      <c r="K38" s="42">
        <v>0</v>
      </c>
      <c r="L38" s="22">
        <v>750</v>
      </c>
      <c r="M38" s="29" t="s">
        <v>133</v>
      </c>
      <c r="N38" s="32"/>
      <c r="P38" s="35" t="s">
        <v>36</v>
      </c>
      <c r="Q38" s="42">
        <v>0</v>
      </c>
      <c r="R38" s="22">
        <v>1000</v>
      </c>
      <c r="S38" s="29" t="s">
        <v>142</v>
      </c>
      <c r="T38" s="32"/>
      <c r="V38" s="18"/>
      <c r="W38" s="44"/>
      <c r="X38" s="25"/>
      <c r="Y38" s="29"/>
      <c r="Z38" s="32"/>
    </row>
    <row r="39" spans="7:26" x14ac:dyDescent="0.25">
      <c r="G39" s="4" t="s">
        <v>230</v>
      </c>
      <c r="H39" s="12">
        <v>6.4999999999999997E-3</v>
      </c>
      <c r="I39" s="39" t="s">
        <v>65</v>
      </c>
      <c r="J39" s="35" t="s">
        <v>37</v>
      </c>
      <c r="K39" s="42">
        <v>0</v>
      </c>
      <c r="L39" s="22">
        <v>250</v>
      </c>
      <c r="M39" s="29" t="s">
        <v>133</v>
      </c>
      <c r="N39" s="32"/>
      <c r="P39" s="35" t="s">
        <v>37</v>
      </c>
      <c r="Q39" s="42">
        <v>0</v>
      </c>
      <c r="R39" s="22">
        <v>500</v>
      </c>
      <c r="S39" s="29" t="s">
        <v>142</v>
      </c>
      <c r="T39" s="32"/>
      <c r="V39" s="24"/>
      <c r="W39" s="45"/>
      <c r="X39" s="25"/>
      <c r="Y39" s="29"/>
      <c r="Z39" s="32"/>
    </row>
    <row r="40" spans="7:26" x14ac:dyDescent="0.25">
      <c r="G40" s="4" t="s">
        <v>231</v>
      </c>
      <c r="H40" s="1" t="s">
        <v>10</v>
      </c>
      <c r="I40" s="39" t="s">
        <v>65</v>
      </c>
      <c r="J40" s="35" t="s">
        <v>38</v>
      </c>
      <c r="K40" s="42">
        <v>0</v>
      </c>
      <c r="L40" s="22">
        <v>100000</v>
      </c>
      <c r="M40" s="29" t="s">
        <v>124</v>
      </c>
      <c r="N40" s="32" t="s">
        <v>70</v>
      </c>
      <c r="P40" s="35" t="s">
        <v>38</v>
      </c>
      <c r="Q40" s="42">
        <v>0</v>
      </c>
      <c r="R40" s="22">
        <v>150000</v>
      </c>
      <c r="S40" s="29" t="s">
        <v>145</v>
      </c>
      <c r="T40" s="32" t="s">
        <v>70</v>
      </c>
      <c r="V40" s="24"/>
      <c r="W40" s="45"/>
      <c r="X40" s="20"/>
      <c r="Y40" s="29"/>
      <c r="Z40" s="32"/>
    </row>
    <row r="41" spans="7:26" ht="33.75" x14ac:dyDescent="0.25">
      <c r="G41" s="6" t="s">
        <v>157</v>
      </c>
      <c r="H41" s="13">
        <v>5.2500000000000003E-3</v>
      </c>
      <c r="I41" s="3" t="s">
        <v>72</v>
      </c>
      <c r="J41" s="35" t="s">
        <v>39</v>
      </c>
      <c r="K41" s="42">
        <v>0</v>
      </c>
      <c r="L41" s="22">
        <v>10000</v>
      </c>
      <c r="M41" s="29" t="s">
        <v>134</v>
      </c>
      <c r="N41" s="32"/>
      <c r="P41" s="35" t="s">
        <v>39</v>
      </c>
      <c r="Q41" s="42">
        <v>0</v>
      </c>
      <c r="R41" s="22">
        <v>25000</v>
      </c>
      <c r="S41" s="29" t="s">
        <v>146</v>
      </c>
      <c r="T41" s="32"/>
      <c r="V41" s="18"/>
      <c r="W41" s="44"/>
      <c r="X41" s="20"/>
      <c r="Y41" s="29"/>
      <c r="Z41" s="32"/>
    </row>
    <row r="42" spans="7:26" x14ac:dyDescent="0.25">
      <c r="G42" s="6" t="s">
        <v>158</v>
      </c>
      <c r="H42" s="13">
        <v>5.3499999999999997E-3</v>
      </c>
      <c r="I42" s="3" t="s">
        <v>72</v>
      </c>
      <c r="J42" s="35" t="s">
        <v>40</v>
      </c>
      <c r="K42" s="42">
        <v>0</v>
      </c>
      <c r="L42" s="22" t="e">
        <f>K42*$L$11</f>
        <v>#REF!</v>
      </c>
      <c r="M42" s="28"/>
      <c r="N42" s="32"/>
      <c r="P42" s="35" t="s">
        <v>40</v>
      </c>
      <c r="Q42" s="42">
        <v>0</v>
      </c>
      <c r="R42" s="22" t="e">
        <f>Q42*$R$11</f>
        <v>#REF!</v>
      </c>
      <c r="S42" s="28"/>
      <c r="T42" s="32"/>
      <c r="V42" s="18"/>
      <c r="W42" s="44"/>
      <c r="X42" s="20"/>
      <c r="Y42" s="29"/>
      <c r="Z42" s="32"/>
    </row>
    <row r="43" spans="7:26" ht="15.75" thickBot="1" x14ac:dyDescent="0.3">
      <c r="G43" s="6" t="s">
        <v>159</v>
      </c>
      <c r="H43" s="61" t="s">
        <v>10</v>
      </c>
      <c r="I43" s="3" t="s">
        <v>72</v>
      </c>
      <c r="J43" s="37" t="s">
        <v>41</v>
      </c>
      <c r="K43" s="50">
        <v>0</v>
      </c>
      <c r="L43" s="51" t="e">
        <f>K43*$L$11</f>
        <v>#REF!</v>
      </c>
      <c r="M43" s="30"/>
      <c r="N43" s="33"/>
      <c r="P43" s="37" t="s">
        <v>41</v>
      </c>
      <c r="Q43" s="50">
        <v>0</v>
      </c>
      <c r="R43" s="51" t="e">
        <f>Q43*$R$11</f>
        <v>#REF!</v>
      </c>
      <c r="S43" s="30"/>
      <c r="T43" s="33"/>
      <c r="V43" s="18"/>
      <c r="W43" s="44"/>
      <c r="X43" s="20"/>
      <c r="Y43" s="29"/>
      <c r="Z43" s="32"/>
    </row>
    <row r="44" spans="7:26" x14ac:dyDescent="0.25">
      <c r="G44" s="9" t="s">
        <v>160</v>
      </c>
      <c r="H44" s="13">
        <v>5.2500000000000003E-3</v>
      </c>
      <c r="I44" s="3" t="s">
        <v>72</v>
      </c>
      <c r="V44" s="18"/>
      <c r="W44" s="44"/>
      <c r="X44" s="20"/>
      <c r="Y44" s="29"/>
      <c r="Z44" s="32"/>
    </row>
    <row r="45" spans="7:26" x14ac:dyDescent="0.25">
      <c r="G45" s="9" t="s">
        <v>161</v>
      </c>
      <c r="H45" s="13">
        <v>5.3499999999999997E-3</v>
      </c>
      <c r="I45" s="3" t="s">
        <v>72</v>
      </c>
      <c r="V45" s="18"/>
      <c r="W45" s="44"/>
      <c r="X45" s="20"/>
      <c r="Y45" s="29"/>
      <c r="Z45" s="32"/>
    </row>
    <row r="46" spans="7:26" x14ac:dyDescent="0.25">
      <c r="G46" s="9" t="s">
        <v>162</v>
      </c>
      <c r="H46" s="61" t="s">
        <v>10</v>
      </c>
      <c r="I46" s="3" t="s">
        <v>72</v>
      </c>
      <c r="V46" s="18"/>
      <c r="W46" s="44"/>
      <c r="X46" s="20"/>
      <c r="Y46" s="29"/>
      <c r="Z46" s="32"/>
    </row>
    <row r="47" spans="7:26" x14ac:dyDescent="0.25">
      <c r="G47" s="10" t="s">
        <v>163</v>
      </c>
      <c r="H47" s="13">
        <v>6.3499999999999997E-3</v>
      </c>
      <c r="I47" s="39" t="s">
        <v>65</v>
      </c>
      <c r="V47" s="18"/>
      <c r="W47" s="44"/>
      <c r="X47" s="20"/>
      <c r="Y47" s="28"/>
      <c r="Z47" s="32"/>
    </row>
    <row r="48" spans="7:26" ht="15.75" thickBot="1" x14ac:dyDescent="0.3">
      <c r="G48" s="10" t="s">
        <v>164</v>
      </c>
      <c r="H48" s="13">
        <v>7.3499999999999998E-3</v>
      </c>
      <c r="I48" s="39" t="s">
        <v>65</v>
      </c>
      <c r="V48" s="19"/>
      <c r="W48" s="46"/>
      <c r="X48" s="21"/>
      <c r="Y48" s="30"/>
      <c r="Z48" s="33"/>
    </row>
    <row r="49" spans="7:26" x14ac:dyDescent="0.25">
      <c r="G49" s="10" t="s">
        <v>165</v>
      </c>
      <c r="H49" s="13" t="s">
        <v>10</v>
      </c>
      <c r="I49" s="39" t="s">
        <v>65</v>
      </c>
    </row>
    <row r="50" spans="7:26" s="3" customFormat="1" x14ac:dyDescent="0.25">
      <c r="G50" s="8" t="s">
        <v>166</v>
      </c>
      <c r="H50" s="13">
        <v>6.3499999999999997E-3</v>
      </c>
      <c r="I50" s="39" t="s">
        <v>65</v>
      </c>
      <c r="M50" s="26"/>
      <c r="N50" s="26"/>
      <c r="S50" s="26"/>
      <c r="T50" s="26"/>
      <c r="Y50" s="26"/>
      <c r="Z50" s="26"/>
    </row>
    <row r="51" spans="7:26" s="3" customFormat="1" x14ac:dyDescent="0.25">
      <c r="G51" s="8" t="s">
        <v>167</v>
      </c>
      <c r="H51" s="13">
        <v>7.3499999999999998E-3</v>
      </c>
      <c r="I51" s="39" t="s">
        <v>65</v>
      </c>
      <c r="M51" s="26"/>
      <c r="N51" s="26"/>
      <c r="S51" s="26"/>
      <c r="T51" s="26"/>
      <c r="Y51" s="26"/>
      <c r="Z51" s="26"/>
    </row>
    <row r="52" spans="7:26" x14ac:dyDescent="0.25">
      <c r="G52" s="8" t="s">
        <v>168</v>
      </c>
      <c r="H52" s="13" t="s">
        <v>10</v>
      </c>
      <c r="I52" s="39" t="s">
        <v>65</v>
      </c>
    </row>
    <row r="53" spans="7:26" x14ac:dyDescent="0.25">
      <c r="G53" s="11" t="s">
        <v>232</v>
      </c>
      <c r="H53" s="14">
        <v>8.0000000000000002E-3</v>
      </c>
      <c r="I53" s="39" t="s">
        <v>66</v>
      </c>
    </row>
    <row r="55" spans="7:26" x14ac:dyDescent="0.25">
      <c r="G55" s="5" t="s">
        <v>233</v>
      </c>
      <c r="H55" t="s">
        <v>110</v>
      </c>
    </row>
    <row r="56" spans="7:26" x14ac:dyDescent="0.25">
      <c r="G56" s="7" t="s">
        <v>234</v>
      </c>
      <c r="H56" s="3" t="s">
        <v>110</v>
      </c>
    </row>
    <row r="57" spans="7:26" x14ac:dyDescent="0.25">
      <c r="G57" s="6" t="s">
        <v>235</v>
      </c>
      <c r="H57" s="3" t="s">
        <v>110</v>
      </c>
    </row>
    <row r="58" spans="7:26" x14ac:dyDescent="0.25">
      <c r="G58" s="4" t="s">
        <v>236</v>
      </c>
      <c r="H58" s="3" t="s">
        <v>110</v>
      </c>
    </row>
    <row r="59" spans="7:26" x14ac:dyDescent="0.25">
      <c r="G59" s="10" t="s">
        <v>155</v>
      </c>
      <c r="H59" t="s">
        <v>111</v>
      </c>
    </row>
    <row r="60" spans="7:26" x14ac:dyDescent="0.25">
      <c r="G60" s="8" t="s">
        <v>156</v>
      </c>
      <c r="H60" s="3" t="s">
        <v>111</v>
      </c>
    </row>
    <row r="61" spans="7:26" x14ac:dyDescent="0.25">
      <c r="G61" s="6" t="str">
        <f>$A$7&amp;A13&amp;A24</f>
        <v>Multiproteccion Hogar - Standard - Clientes del BancoCasa0.3</v>
      </c>
      <c r="H61" t="s">
        <v>112</v>
      </c>
    </row>
    <row r="62" spans="7:26" x14ac:dyDescent="0.25">
      <c r="G62" s="6" t="str">
        <f>$A$7&amp;A14&amp;A24</f>
        <v>Multiproteccion Hogar - Standard - Clientes del BancoApartamento0.3</v>
      </c>
      <c r="H62" s="3" t="s">
        <v>112</v>
      </c>
    </row>
    <row r="63" spans="7:26" x14ac:dyDescent="0.25">
      <c r="G63" s="6" t="str">
        <f>$A$7&amp;A15&amp;A24</f>
        <v>Multiproteccion Hogar - Standard - Clientes del BancoComercio0.3</v>
      </c>
      <c r="H63" s="3" t="s">
        <v>112</v>
      </c>
    </row>
    <row r="64" spans="7:26" x14ac:dyDescent="0.25">
      <c r="G64" s="6" t="str">
        <f>$A$8&amp;A13&amp;A24</f>
        <v>Multiproteccion Hogar - Premium - Clientes del BancoCasa0.3</v>
      </c>
      <c r="H64" s="3" t="s">
        <v>112</v>
      </c>
    </row>
    <row r="65" spans="7:8" x14ac:dyDescent="0.25">
      <c r="G65" s="6" t="str">
        <f>$A$8&amp;A14&amp;A24</f>
        <v>Multiproteccion Hogar - Premium - Clientes del BancoApartamento0.3</v>
      </c>
      <c r="H65" s="3" t="s">
        <v>112</v>
      </c>
    </row>
    <row r="66" spans="7:8" x14ac:dyDescent="0.25">
      <c r="G66" s="6" t="str">
        <f>$A$8&amp;A15&amp;A24</f>
        <v>Multiproteccion Hogar - Premium - Clientes del BancoComercio0.3</v>
      </c>
      <c r="H66" s="3" t="s">
        <v>112</v>
      </c>
    </row>
    <row r="67" spans="7:8" x14ac:dyDescent="0.25">
      <c r="G67" s="5" t="str">
        <f>$A$3&amp;$A$13&amp;$A$18&amp;A24</f>
        <v>Multiproteccion Hogar - Standard CasaPreferencial0.3</v>
      </c>
      <c r="H67" t="s">
        <v>113</v>
      </c>
    </row>
    <row r="68" spans="7:8" x14ac:dyDescent="0.25">
      <c r="G68" s="5" t="str">
        <f>$A$3&amp;$A$14&amp;$A$18&amp;A24</f>
        <v>Multiproteccion Hogar - Standard ApartamentoPreferencial0.3</v>
      </c>
      <c r="H68" s="3" t="s">
        <v>113</v>
      </c>
    </row>
    <row r="69" spans="7:8" x14ac:dyDescent="0.25">
      <c r="G69" s="5" t="str">
        <f>$A$3&amp;$A$15&amp;$A$18&amp;A24</f>
        <v>Multiproteccion Hogar - Standard ComercioPreferencial0.3</v>
      </c>
      <c r="H69" s="3" t="s">
        <v>113</v>
      </c>
    </row>
    <row r="70" spans="7:8" x14ac:dyDescent="0.25">
      <c r="G70" s="5" t="str">
        <f>$A$3&amp;$A$13&amp;$A$19&amp;A24</f>
        <v>Multiproteccion Hogar - Standard CasaPlus0.3</v>
      </c>
      <c r="H70" s="3" t="s">
        <v>113</v>
      </c>
    </row>
    <row r="71" spans="7:8" x14ac:dyDescent="0.25">
      <c r="G71" s="5" t="str">
        <f>$A$3&amp;$A$14&amp;$A$19&amp;A24</f>
        <v>Multiproteccion Hogar - Standard ApartamentoPlus0.3</v>
      </c>
      <c r="H71" s="3" t="s">
        <v>113</v>
      </c>
    </row>
    <row r="72" spans="7:8" x14ac:dyDescent="0.25">
      <c r="G72" s="5" t="str">
        <f>$A$3&amp;$A$15&amp;$A$19&amp;A24</f>
        <v>Multiproteccion Hogar - Standard ComercioPlus0.3</v>
      </c>
      <c r="H72" s="3" t="s">
        <v>113</v>
      </c>
    </row>
    <row r="73" spans="7:8" x14ac:dyDescent="0.25">
      <c r="G73" s="5" t="str">
        <f>$A$3&amp;$A$13&amp;$A$20&amp;A24</f>
        <v>Multiproteccion Hogar - Standard CasaPersonal0.3</v>
      </c>
      <c r="H73" s="3" t="s">
        <v>113</v>
      </c>
    </row>
    <row r="74" spans="7:8" x14ac:dyDescent="0.25">
      <c r="G74" s="5" t="str">
        <f>$A$3&amp;$A$14&amp;$A$20&amp;A24</f>
        <v>Multiproteccion Hogar - Standard ApartamentoPersonal0.3</v>
      </c>
      <c r="H74" s="3" t="s">
        <v>113</v>
      </c>
    </row>
    <row r="75" spans="7:8" x14ac:dyDescent="0.25">
      <c r="G75" s="5" t="str">
        <f>$A$3&amp;$A$15&amp;$A$20&amp;A24</f>
        <v>Multiproteccion Hogar - Standard ComercioPersonal0.3</v>
      </c>
      <c r="H75" s="3" t="s">
        <v>113</v>
      </c>
    </row>
    <row r="76" spans="7:8" x14ac:dyDescent="0.25">
      <c r="G76" s="6" t="str">
        <f>$A$4&amp;$A$13&amp;$A$18&amp;A24</f>
        <v>Multiproteccion Hogar - Premium CasaPreferencial0.3</v>
      </c>
      <c r="H76" s="3" t="s">
        <v>113</v>
      </c>
    </row>
    <row r="77" spans="7:8" x14ac:dyDescent="0.25">
      <c r="G77" s="6" t="str">
        <f>$A$4&amp;$A$14&amp;$A$18&amp;A24</f>
        <v>Multiproteccion Hogar - Premium ApartamentoPreferencial0.3</v>
      </c>
      <c r="H77" s="3" t="s">
        <v>113</v>
      </c>
    </row>
    <row r="78" spans="7:8" x14ac:dyDescent="0.25">
      <c r="G78" s="6" t="str">
        <f>$A$4&amp;$A$15&amp;$A$18&amp;A24</f>
        <v>Multiproteccion Hogar - Premium ComercioPreferencial0.3</v>
      </c>
      <c r="H78" s="3" t="s">
        <v>113</v>
      </c>
    </row>
    <row r="79" spans="7:8" x14ac:dyDescent="0.25">
      <c r="G79" s="6" t="str">
        <f>$A$4&amp;$A$13&amp;$A$19&amp;A24</f>
        <v>Multiproteccion Hogar - Premium CasaPlus0.3</v>
      </c>
      <c r="H79" s="3" t="s">
        <v>113</v>
      </c>
    </row>
    <row r="80" spans="7:8" x14ac:dyDescent="0.25">
      <c r="G80" s="6" t="str">
        <f>$A$4&amp;$A$14&amp;$A$19&amp;A24</f>
        <v>Multiproteccion Hogar - Premium ApartamentoPlus0.3</v>
      </c>
      <c r="H80" s="3" t="s">
        <v>113</v>
      </c>
    </row>
    <row r="81" spans="7:8" x14ac:dyDescent="0.25">
      <c r="G81" s="6" t="str">
        <f>$A$4&amp;$A$15&amp;$A$19&amp;A24</f>
        <v>Multiproteccion Hogar - Premium ComercioPlus0.3</v>
      </c>
      <c r="H81" s="3" t="s">
        <v>113</v>
      </c>
    </row>
    <row r="82" spans="7:8" x14ac:dyDescent="0.25">
      <c r="G82" s="6" t="str">
        <f>$A$4&amp;$A$13&amp;$A$20&amp;A24</f>
        <v>Multiproteccion Hogar - Premium CasaPersonal0.3</v>
      </c>
      <c r="H82" s="3" t="s">
        <v>113</v>
      </c>
    </row>
    <row r="83" spans="7:8" x14ac:dyDescent="0.25">
      <c r="G83" s="6" t="str">
        <f>$A$4&amp;$A$14&amp;$A$20&amp;A24</f>
        <v>Multiproteccion Hogar - Premium ApartamentoPersonal0.3</v>
      </c>
      <c r="H83" s="3" t="s">
        <v>113</v>
      </c>
    </row>
    <row r="84" spans="7:8" x14ac:dyDescent="0.25">
      <c r="G84" s="6" t="str">
        <f>$A$4&amp;$A$15&amp;$A$20&amp;A24</f>
        <v>Multiproteccion Hogar - Premium ComercioPersonal0.3</v>
      </c>
      <c r="H84" s="3" t="s">
        <v>113</v>
      </c>
    </row>
    <row r="85" spans="7:8" x14ac:dyDescent="0.25">
      <c r="G85" s="6" t="str">
        <f>$A$5&amp;$A$13&amp;$A$18&amp;A24</f>
        <v>Multiproteccion Hogar - Standard - Colaboradores CasaPreferencial0.3</v>
      </c>
      <c r="H85" s="3" t="s">
        <v>113</v>
      </c>
    </row>
    <row r="86" spans="7:8" x14ac:dyDescent="0.25">
      <c r="G86" s="6" t="str">
        <f>$A$5&amp;$A$14&amp;$A$18&amp;A24</f>
        <v>Multiproteccion Hogar - Standard - Colaboradores ApartamentoPreferencial0.3</v>
      </c>
      <c r="H86" s="3" t="s">
        <v>113</v>
      </c>
    </row>
    <row r="87" spans="7:8" x14ac:dyDescent="0.25">
      <c r="G87" s="6" t="str">
        <f>$A$5&amp;$A$15&amp;$A$18&amp;A24</f>
        <v>Multiproteccion Hogar - Standard - Colaboradores ComercioPreferencial0.3</v>
      </c>
      <c r="H87" s="3" t="s">
        <v>113</v>
      </c>
    </row>
    <row r="88" spans="7:8" x14ac:dyDescent="0.25">
      <c r="G88" s="6" t="str">
        <f>$A$5&amp;$A$13&amp;$A$19&amp;A24</f>
        <v>Multiproteccion Hogar - Standard - Colaboradores CasaPlus0.3</v>
      </c>
      <c r="H88" s="3" t="s">
        <v>113</v>
      </c>
    </row>
    <row r="89" spans="7:8" x14ac:dyDescent="0.25">
      <c r="G89" s="6" t="str">
        <f>$A$5&amp;$A$14&amp;$A$19&amp;A24</f>
        <v>Multiproteccion Hogar - Standard - Colaboradores ApartamentoPlus0.3</v>
      </c>
      <c r="H89" s="3" t="s">
        <v>113</v>
      </c>
    </row>
    <row r="90" spans="7:8" x14ac:dyDescent="0.25">
      <c r="G90" s="6" t="str">
        <f>$A$5&amp;$A$15&amp;$A$19&amp;A24</f>
        <v>Multiproteccion Hogar - Standard - Colaboradores ComercioPlus0.3</v>
      </c>
      <c r="H90" s="3" t="s">
        <v>113</v>
      </c>
    </row>
    <row r="91" spans="7:8" x14ac:dyDescent="0.25">
      <c r="G91" s="6" t="str">
        <f>$A$5&amp;$A$13&amp;$A$20&amp;A24</f>
        <v>Multiproteccion Hogar - Standard - Colaboradores CasaPersonal0.3</v>
      </c>
      <c r="H91" s="3" t="s">
        <v>113</v>
      </c>
    </row>
    <row r="92" spans="7:8" x14ac:dyDescent="0.25">
      <c r="G92" s="6" t="str">
        <f>$A$5&amp;$A$14&amp;$A$20&amp;A24</f>
        <v>Multiproteccion Hogar - Standard - Colaboradores ApartamentoPersonal0.3</v>
      </c>
      <c r="H92" s="3" t="s">
        <v>113</v>
      </c>
    </row>
    <row r="93" spans="7:8" x14ac:dyDescent="0.25">
      <c r="G93" s="6" t="str">
        <f>$A$5&amp;$A$15&amp;$A$20&amp;A24</f>
        <v>Multiproteccion Hogar - Standard - Colaboradores ComercioPersonal0.3</v>
      </c>
      <c r="H93" s="3" t="s">
        <v>113</v>
      </c>
    </row>
    <row r="94" spans="7:8" x14ac:dyDescent="0.25">
      <c r="G94" s="6" t="str">
        <f>$A$6&amp;$A$13&amp;$A$18&amp;A24</f>
        <v>Multiproteccion Hogar- Premium - Colaboradores CasaPreferencial0.3</v>
      </c>
      <c r="H94" s="3" t="s">
        <v>113</v>
      </c>
    </row>
    <row r="95" spans="7:8" x14ac:dyDescent="0.25">
      <c r="G95" s="6" t="str">
        <f>$A$6&amp;$A$14&amp;$A$18&amp;A24</f>
        <v>Multiproteccion Hogar- Premium - Colaboradores ApartamentoPreferencial0.3</v>
      </c>
      <c r="H95" s="3" t="s">
        <v>113</v>
      </c>
    </row>
    <row r="96" spans="7:8" x14ac:dyDescent="0.25">
      <c r="G96" s="6" t="str">
        <f>$A$6&amp;$A$15&amp;$A$18&amp;A24</f>
        <v>Multiproteccion Hogar- Premium - Colaboradores ComercioPreferencial0.3</v>
      </c>
      <c r="H96" s="3" t="s">
        <v>113</v>
      </c>
    </row>
    <row r="97" spans="7:8" x14ac:dyDescent="0.25">
      <c r="G97" s="6" t="str">
        <f>$A$6&amp;$A$13&amp;$A$19&amp;A24</f>
        <v>Multiproteccion Hogar- Premium - Colaboradores CasaPlus0.3</v>
      </c>
      <c r="H97" s="3" t="s">
        <v>113</v>
      </c>
    </row>
    <row r="98" spans="7:8" x14ac:dyDescent="0.25">
      <c r="G98" s="6" t="str">
        <f>$A$6&amp;$A$14&amp;$A$19&amp;A24</f>
        <v>Multiproteccion Hogar- Premium - Colaboradores ApartamentoPlus0.3</v>
      </c>
      <c r="H98" s="3" t="s">
        <v>113</v>
      </c>
    </row>
    <row r="99" spans="7:8" x14ac:dyDescent="0.25">
      <c r="G99" s="6" t="str">
        <f>$A$6&amp;$A$15&amp;$A$19&amp;A24</f>
        <v>Multiproteccion Hogar- Premium - Colaboradores ComercioPlus0.3</v>
      </c>
      <c r="H99" s="3" t="s">
        <v>113</v>
      </c>
    </row>
    <row r="100" spans="7:8" x14ac:dyDescent="0.25">
      <c r="G100" s="6" t="str">
        <f>$A$6&amp;$A$13&amp;$A$20&amp;A24</f>
        <v>Multiproteccion Hogar- Premium - Colaboradores CasaPersonal0.3</v>
      </c>
      <c r="H100" s="3" t="s">
        <v>113</v>
      </c>
    </row>
    <row r="101" spans="7:8" x14ac:dyDescent="0.25">
      <c r="G101" s="6" t="str">
        <f>$A$6&amp;$A$14&amp;$A$20&amp;A24</f>
        <v>Multiproteccion Hogar- Premium - Colaboradores ApartamentoPersonal0.3</v>
      </c>
      <c r="H101" s="3" t="s">
        <v>113</v>
      </c>
    </row>
    <row r="102" spans="7:8" x14ac:dyDescent="0.25">
      <c r="G102" s="6" t="str">
        <f>$A$6&amp;$A$15&amp;$A$20&amp;A24</f>
        <v>Multiproteccion Hogar- Premium - Colaboradores ComercioPersonal0.3</v>
      </c>
      <c r="H102" s="3" t="s">
        <v>113</v>
      </c>
    </row>
    <row r="103" spans="7:8" x14ac:dyDescent="0.25">
      <c r="G103" s="6" t="str">
        <f>$A$9&amp;$A$13&amp;$A$18&amp;A24</f>
        <v>Multiproteccion ComercialCasaPreferencial0.3</v>
      </c>
      <c r="H103" s="3" t="s">
        <v>113</v>
      </c>
    </row>
    <row r="104" spans="7:8" x14ac:dyDescent="0.25">
      <c r="G104" s="6" t="str">
        <f>$A$9&amp;$A$14&amp;$A$18&amp;A24</f>
        <v>Multiproteccion ComercialApartamentoPreferencial0.3</v>
      </c>
      <c r="H104" s="3" t="s">
        <v>113</v>
      </c>
    </row>
    <row r="105" spans="7:8" x14ac:dyDescent="0.25">
      <c r="G105" s="6" t="str">
        <f>$A$9&amp;$A$15&amp;$A$18&amp;A24</f>
        <v>Multiproteccion ComercialComercioPreferencial0.3</v>
      </c>
      <c r="H105" s="3" t="s">
        <v>113</v>
      </c>
    </row>
    <row r="106" spans="7:8" x14ac:dyDescent="0.25">
      <c r="G106" s="6" t="str">
        <f>$A$9&amp;$A$13&amp;$A$19&amp;A24</f>
        <v>Multiproteccion ComercialCasaPlus0.3</v>
      </c>
      <c r="H106" s="3" t="s">
        <v>113</v>
      </c>
    </row>
    <row r="107" spans="7:8" x14ac:dyDescent="0.25">
      <c r="G107" s="6" t="str">
        <f>$A$9&amp;$A$14&amp;$A$19&amp;A24</f>
        <v>Multiproteccion ComercialApartamentoPlus0.3</v>
      </c>
      <c r="H107" s="3" t="s">
        <v>113</v>
      </c>
    </row>
    <row r="108" spans="7:8" x14ac:dyDescent="0.25">
      <c r="G108" s="6" t="str">
        <f>$A$9&amp;$A$15&amp;$A$19&amp;A24</f>
        <v>Multiproteccion ComercialComercioPlus0.3</v>
      </c>
      <c r="H108" s="3" t="s">
        <v>113</v>
      </c>
    </row>
    <row r="109" spans="7:8" x14ac:dyDescent="0.25">
      <c r="G109" s="6" t="str">
        <f>$A$9&amp;$A$13&amp;$A$20&amp;A24</f>
        <v>Multiproteccion ComercialCasaPersonal0.3</v>
      </c>
      <c r="H109" s="3" t="s">
        <v>113</v>
      </c>
    </row>
    <row r="110" spans="7:8" x14ac:dyDescent="0.25">
      <c r="G110" s="6" t="str">
        <f>$A$9&amp;$A$14&amp;$A$20&amp;A24</f>
        <v>Multiproteccion ComercialApartamentoPersonal0.3</v>
      </c>
      <c r="H110" s="3" t="s">
        <v>113</v>
      </c>
    </row>
    <row r="111" spans="7:8" x14ac:dyDescent="0.25">
      <c r="G111" s="6" t="str">
        <f>$A$9&amp;$A$15&amp;$A$20&amp;A24</f>
        <v>Multiproteccion ComercialComercioPersonal0.3</v>
      </c>
      <c r="H111" s="3" t="s">
        <v>113</v>
      </c>
    </row>
    <row r="112" spans="7:8" x14ac:dyDescent="0.25">
      <c r="G112" s="6" t="str">
        <f>$A$7&amp;$A$15&amp;A18&amp;A24</f>
        <v>Multiproteccion Hogar - Standard - Clientes del BancoComercioPreferencial0.3</v>
      </c>
      <c r="H112" t="s">
        <v>114</v>
      </c>
    </row>
    <row r="113" spans="7:9" x14ac:dyDescent="0.25">
      <c r="G113" s="6" t="str">
        <f>$A$7&amp;$A$15&amp;A19&amp;A24</f>
        <v>Multiproteccion Hogar - Standard - Clientes del BancoComercioPlus0.3</v>
      </c>
      <c r="H113" s="3" t="s">
        <v>114</v>
      </c>
    </row>
    <row r="114" spans="7:9" x14ac:dyDescent="0.25">
      <c r="G114" s="6" t="str">
        <f>$A$7&amp;$A$15&amp;A20&amp;A24</f>
        <v>Multiproteccion Hogar - Standard - Clientes del BancoComercioPersonal0.3</v>
      </c>
      <c r="H114" s="3" t="s">
        <v>114</v>
      </c>
    </row>
    <row r="115" spans="7:9" x14ac:dyDescent="0.25">
      <c r="G115" s="6" t="str">
        <f>$A$8&amp;$A$15&amp;A18&amp;A24</f>
        <v>Multiproteccion Hogar - Premium - Clientes del BancoComercioPreferencial0.3</v>
      </c>
      <c r="H115" s="3" t="s">
        <v>114</v>
      </c>
    </row>
    <row r="116" spans="7:9" x14ac:dyDescent="0.25">
      <c r="G116" s="6" t="str">
        <f>$A$8&amp;$A$15&amp;A19&amp;A24</f>
        <v>Multiproteccion Hogar - Premium - Clientes del BancoComercioPlus0.3</v>
      </c>
      <c r="H116" s="3" t="s">
        <v>114</v>
      </c>
    </row>
    <row r="117" spans="7:9" x14ac:dyDescent="0.25">
      <c r="G117" s="6" t="str">
        <f>$A$8&amp;$A$15&amp;A20&amp;A24</f>
        <v>Multiproteccion Hogar - Premium - Clientes del BancoComercioPersonal0.3</v>
      </c>
      <c r="H117" s="3" t="s">
        <v>114</v>
      </c>
    </row>
    <row r="118" spans="7:9" x14ac:dyDescent="0.25">
      <c r="G118" s="6" t="str">
        <f>$A$9&amp;A13&amp;A24</f>
        <v>Multiproteccion ComercialCasa0.3</v>
      </c>
      <c r="H118" t="s">
        <v>115</v>
      </c>
    </row>
    <row r="119" spans="7:9" x14ac:dyDescent="0.25">
      <c r="G119" s="6" t="str">
        <f>$A$9&amp;A14&amp;A24</f>
        <v>Multiproteccion ComercialApartamento0.3</v>
      </c>
      <c r="H119" t="s">
        <v>116</v>
      </c>
    </row>
    <row r="120" spans="7:9" x14ac:dyDescent="0.25">
      <c r="G120" s="6"/>
    </row>
    <row r="122" spans="7:9" x14ac:dyDescent="0.25">
      <c r="G122" s="5" t="s">
        <v>222</v>
      </c>
      <c r="H122" s="3" t="s">
        <v>110</v>
      </c>
      <c r="I122" s="3"/>
    </row>
    <row r="123" spans="7:9" x14ac:dyDescent="0.25">
      <c r="G123" s="7" t="s">
        <v>225</v>
      </c>
      <c r="H123" s="3" t="s">
        <v>110</v>
      </c>
      <c r="I123" s="3"/>
    </row>
    <row r="124" spans="7:9" x14ac:dyDescent="0.25">
      <c r="G124" s="6" t="s">
        <v>228</v>
      </c>
      <c r="H124" s="3" t="s">
        <v>110</v>
      </c>
      <c r="I124" s="3"/>
    </row>
    <row r="125" spans="7:9" x14ac:dyDescent="0.25">
      <c r="G125" s="4" t="s">
        <v>231</v>
      </c>
      <c r="H125" s="3" t="s">
        <v>110</v>
      </c>
      <c r="I125" s="3"/>
    </row>
    <row r="126" spans="7:9" x14ac:dyDescent="0.25">
      <c r="G126" s="10" t="s">
        <v>165</v>
      </c>
      <c r="H126" s="3" t="s">
        <v>111</v>
      </c>
      <c r="I126" s="3"/>
    </row>
    <row r="127" spans="7:9" x14ac:dyDescent="0.25">
      <c r="G127" s="8" t="s">
        <v>168</v>
      </c>
      <c r="H127" s="3" t="s">
        <v>111</v>
      </c>
      <c r="I127" s="3"/>
    </row>
    <row r="128" spans="7:9" x14ac:dyDescent="0.25">
      <c r="G128" s="6" t="s">
        <v>237</v>
      </c>
      <c r="H128" s="3" t="s">
        <v>112</v>
      </c>
      <c r="I128" s="3"/>
    </row>
    <row r="129" spans="7:9" x14ac:dyDescent="0.25">
      <c r="G129" s="6" t="s">
        <v>238</v>
      </c>
      <c r="H129" s="3" t="s">
        <v>112</v>
      </c>
      <c r="I129" s="3"/>
    </row>
    <row r="130" spans="7:9" x14ac:dyDescent="0.25">
      <c r="G130" s="6" t="s">
        <v>239</v>
      </c>
      <c r="H130" s="3" t="s">
        <v>112</v>
      </c>
      <c r="I130" s="3"/>
    </row>
    <row r="131" spans="7:9" x14ac:dyDescent="0.25">
      <c r="G131" s="6" t="s">
        <v>240</v>
      </c>
      <c r="H131" s="3" t="s">
        <v>112</v>
      </c>
      <c r="I131" s="3"/>
    </row>
    <row r="132" spans="7:9" x14ac:dyDescent="0.25">
      <c r="G132" s="6" t="s">
        <v>241</v>
      </c>
      <c r="H132" s="3" t="s">
        <v>112</v>
      </c>
      <c r="I132" s="3"/>
    </row>
    <row r="133" spans="7:9" x14ac:dyDescent="0.25">
      <c r="G133" s="6" t="s">
        <v>242</v>
      </c>
      <c r="H133" s="3" t="s">
        <v>112</v>
      </c>
      <c r="I133" s="3"/>
    </row>
    <row r="134" spans="7:9" x14ac:dyDescent="0.25">
      <c r="G134" s="5" t="s">
        <v>169</v>
      </c>
      <c r="H134" s="3" t="s">
        <v>113</v>
      </c>
      <c r="I134" s="3"/>
    </row>
    <row r="135" spans="7:9" x14ac:dyDescent="0.25">
      <c r="G135" s="5" t="s">
        <v>170</v>
      </c>
      <c r="H135" s="3" t="s">
        <v>113</v>
      </c>
      <c r="I135" s="3"/>
    </row>
    <row r="136" spans="7:9" x14ac:dyDescent="0.25">
      <c r="G136" s="5" t="s">
        <v>171</v>
      </c>
      <c r="H136" s="3" t="s">
        <v>113</v>
      </c>
      <c r="I136" s="3"/>
    </row>
    <row r="137" spans="7:9" x14ac:dyDescent="0.25">
      <c r="G137" s="5" t="s">
        <v>172</v>
      </c>
      <c r="H137" s="3" t="s">
        <v>113</v>
      </c>
      <c r="I137" s="3"/>
    </row>
    <row r="138" spans="7:9" x14ac:dyDescent="0.25">
      <c r="G138" s="5" t="s">
        <v>173</v>
      </c>
      <c r="H138" s="3" t="s">
        <v>113</v>
      </c>
      <c r="I138" s="3"/>
    </row>
    <row r="139" spans="7:9" x14ac:dyDescent="0.25">
      <c r="G139" s="5" t="s">
        <v>174</v>
      </c>
      <c r="H139" s="3" t="s">
        <v>113</v>
      </c>
      <c r="I139" s="3"/>
    </row>
    <row r="140" spans="7:9" x14ac:dyDescent="0.25">
      <c r="G140" s="5" t="s">
        <v>175</v>
      </c>
      <c r="H140" s="3" t="s">
        <v>113</v>
      </c>
      <c r="I140" s="3"/>
    </row>
    <row r="141" spans="7:9" x14ac:dyDescent="0.25">
      <c r="G141" s="5" t="s">
        <v>176</v>
      </c>
      <c r="H141" s="3" t="s">
        <v>113</v>
      </c>
      <c r="I141" s="3"/>
    </row>
    <row r="142" spans="7:9" x14ac:dyDescent="0.25">
      <c r="G142" s="5" t="s">
        <v>177</v>
      </c>
      <c r="H142" s="3" t="s">
        <v>113</v>
      </c>
      <c r="I142" s="3"/>
    </row>
    <row r="143" spans="7:9" x14ac:dyDescent="0.25">
      <c r="G143" s="6" t="s">
        <v>178</v>
      </c>
      <c r="H143" s="3" t="s">
        <v>113</v>
      </c>
      <c r="I143" s="3"/>
    </row>
    <row r="144" spans="7:9" x14ac:dyDescent="0.25">
      <c r="G144" s="6" t="s">
        <v>179</v>
      </c>
      <c r="H144" s="3" t="s">
        <v>113</v>
      </c>
      <c r="I144" s="3"/>
    </row>
    <row r="145" spans="7:9" x14ac:dyDescent="0.25">
      <c r="G145" s="6" t="s">
        <v>180</v>
      </c>
      <c r="H145" s="3" t="s">
        <v>113</v>
      </c>
      <c r="I145" s="3"/>
    </row>
    <row r="146" spans="7:9" x14ac:dyDescent="0.25">
      <c r="G146" s="6" t="s">
        <v>181</v>
      </c>
      <c r="H146" s="3" t="s">
        <v>113</v>
      </c>
      <c r="I146" s="3"/>
    </row>
    <row r="147" spans="7:9" x14ac:dyDescent="0.25">
      <c r="G147" s="6" t="s">
        <v>182</v>
      </c>
      <c r="H147" s="3" t="s">
        <v>113</v>
      </c>
      <c r="I147" s="3"/>
    </row>
    <row r="148" spans="7:9" x14ac:dyDescent="0.25">
      <c r="G148" s="6" t="s">
        <v>183</v>
      </c>
      <c r="H148" s="3" t="s">
        <v>113</v>
      </c>
      <c r="I148" s="3"/>
    </row>
    <row r="149" spans="7:9" x14ac:dyDescent="0.25">
      <c r="G149" s="6" t="s">
        <v>184</v>
      </c>
      <c r="H149" s="3" t="s">
        <v>113</v>
      </c>
      <c r="I149" s="3"/>
    </row>
    <row r="150" spans="7:9" x14ac:dyDescent="0.25">
      <c r="G150" s="6" t="s">
        <v>185</v>
      </c>
      <c r="H150" s="3" t="s">
        <v>113</v>
      </c>
      <c r="I150" s="3"/>
    </row>
    <row r="151" spans="7:9" x14ac:dyDescent="0.25">
      <c r="G151" s="6" t="s">
        <v>186</v>
      </c>
      <c r="H151" s="3" t="s">
        <v>113</v>
      </c>
      <c r="I151" s="3"/>
    </row>
    <row r="152" spans="7:9" x14ac:dyDescent="0.25">
      <c r="G152" s="6" t="s">
        <v>187</v>
      </c>
      <c r="H152" s="3" t="s">
        <v>113</v>
      </c>
      <c r="I152" s="3"/>
    </row>
    <row r="153" spans="7:9" x14ac:dyDescent="0.25">
      <c r="G153" s="6" t="s">
        <v>188</v>
      </c>
      <c r="H153" s="3" t="s">
        <v>113</v>
      </c>
      <c r="I153" s="3"/>
    </row>
    <row r="154" spans="7:9" x14ac:dyDescent="0.25">
      <c r="G154" s="6" t="s">
        <v>189</v>
      </c>
      <c r="H154" s="3" t="s">
        <v>113</v>
      </c>
      <c r="I154" s="3"/>
    </row>
    <row r="155" spans="7:9" x14ac:dyDescent="0.25">
      <c r="G155" s="6" t="s">
        <v>190</v>
      </c>
      <c r="H155" s="3" t="s">
        <v>113</v>
      </c>
      <c r="I155" s="3"/>
    </row>
    <row r="156" spans="7:9" x14ac:dyDescent="0.25">
      <c r="G156" s="6" t="s">
        <v>191</v>
      </c>
      <c r="H156" s="3" t="s">
        <v>113</v>
      </c>
      <c r="I156" s="3"/>
    </row>
    <row r="157" spans="7:9" x14ac:dyDescent="0.25">
      <c r="G157" s="6" t="s">
        <v>192</v>
      </c>
      <c r="H157" s="3" t="s">
        <v>113</v>
      </c>
      <c r="I157" s="3"/>
    </row>
    <row r="158" spans="7:9" x14ac:dyDescent="0.25">
      <c r="G158" s="6" t="s">
        <v>193</v>
      </c>
      <c r="H158" s="3" t="s">
        <v>113</v>
      </c>
      <c r="I158" s="3"/>
    </row>
    <row r="159" spans="7:9" x14ac:dyDescent="0.25">
      <c r="G159" s="6" t="s">
        <v>194</v>
      </c>
      <c r="H159" s="3" t="s">
        <v>113</v>
      </c>
      <c r="I159" s="3"/>
    </row>
    <row r="160" spans="7:9" x14ac:dyDescent="0.25">
      <c r="G160" s="6" t="s">
        <v>195</v>
      </c>
      <c r="H160" s="3" t="s">
        <v>113</v>
      </c>
      <c r="I160" s="3"/>
    </row>
    <row r="161" spans="7:9" x14ac:dyDescent="0.25">
      <c r="G161" s="6" t="s">
        <v>196</v>
      </c>
      <c r="H161" s="3" t="s">
        <v>113</v>
      </c>
      <c r="I161" s="3"/>
    </row>
    <row r="162" spans="7:9" x14ac:dyDescent="0.25">
      <c r="G162" s="6" t="s">
        <v>197</v>
      </c>
      <c r="H162" s="3" t="s">
        <v>113</v>
      </c>
      <c r="I162" s="3"/>
    </row>
    <row r="163" spans="7:9" x14ac:dyDescent="0.25">
      <c r="G163" s="6" t="s">
        <v>198</v>
      </c>
      <c r="H163" s="3" t="s">
        <v>113</v>
      </c>
      <c r="I163" s="3"/>
    </row>
    <row r="164" spans="7:9" x14ac:dyDescent="0.25">
      <c r="G164" s="6" t="s">
        <v>199</v>
      </c>
      <c r="H164" s="3" t="s">
        <v>113</v>
      </c>
      <c r="I164" s="3"/>
    </row>
    <row r="165" spans="7:9" x14ac:dyDescent="0.25">
      <c r="G165" s="6" t="s">
        <v>200</v>
      </c>
      <c r="H165" s="3" t="s">
        <v>113</v>
      </c>
      <c r="I165" s="3"/>
    </row>
    <row r="166" spans="7:9" x14ac:dyDescent="0.25">
      <c r="G166" s="6" t="s">
        <v>201</v>
      </c>
      <c r="H166" s="3" t="s">
        <v>113</v>
      </c>
      <c r="I166" s="3"/>
    </row>
    <row r="167" spans="7:9" x14ac:dyDescent="0.25">
      <c r="G167" s="6" t="s">
        <v>202</v>
      </c>
      <c r="H167" s="3" t="s">
        <v>113</v>
      </c>
      <c r="I167" s="3"/>
    </row>
    <row r="168" spans="7:9" x14ac:dyDescent="0.25">
      <c r="G168" s="6" t="s">
        <v>203</v>
      </c>
      <c r="H168" s="3" t="s">
        <v>113</v>
      </c>
      <c r="I168" s="3"/>
    </row>
    <row r="169" spans="7:9" x14ac:dyDescent="0.25">
      <c r="G169" s="6" t="s">
        <v>204</v>
      </c>
      <c r="H169" s="3" t="s">
        <v>113</v>
      </c>
      <c r="I169" s="3"/>
    </row>
    <row r="170" spans="7:9" x14ac:dyDescent="0.25">
      <c r="G170" s="6" t="s">
        <v>205</v>
      </c>
      <c r="H170" s="3" t="s">
        <v>113</v>
      </c>
      <c r="I170" s="3"/>
    </row>
    <row r="171" spans="7:9" x14ac:dyDescent="0.25">
      <c r="G171" s="6" t="s">
        <v>206</v>
      </c>
      <c r="H171" s="3" t="s">
        <v>113</v>
      </c>
      <c r="I171" s="3"/>
    </row>
    <row r="172" spans="7:9" x14ac:dyDescent="0.25">
      <c r="G172" s="6" t="s">
        <v>207</v>
      </c>
      <c r="H172" s="3" t="s">
        <v>113</v>
      </c>
      <c r="I172" s="3"/>
    </row>
    <row r="173" spans="7:9" x14ac:dyDescent="0.25">
      <c r="G173" s="6" t="s">
        <v>208</v>
      </c>
      <c r="H173" s="3" t="s">
        <v>113</v>
      </c>
      <c r="I173" s="3"/>
    </row>
    <row r="174" spans="7:9" x14ac:dyDescent="0.25">
      <c r="G174" s="6" t="s">
        <v>209</v>
      </c>
      <c r="H174" s="3" t="s">
        <v>113</v>
      </c>
      <c r="I174" s="3"/>
    </row>
    <row r="175" spans="7:9" x14ac:dyDescent="0.25">
      <c r="G175" s="6" t="s">
        <v>210</v>
      </c>
      <c r="H175" s="3" t="s">
        <v>113</v>
      </c>
      <c r="I175" s="3"/>
    </row>
    <row r="176" spans="7:9" x14ac:dyDescent="0.25">
      <c r="G176" s="6" t="s">
        <v>211</v>
      </c>
      <c r="H176" s="3" t="s">
        <v>113</v>
      </c>
      <c r="I176" s="3"/>
    </row>
    <row r="177" spans="7:9" x14ac:dyDescent="0.25">
      <c r="G177" s="6" t="s">
        <v>212</v>
      </c>
      <c r="H177" s="3" t="s">
        <v>113</v>
      </c>
      <c r="I177" s="3"/>
    </row>
    <row r="178" spans="7:9" x14ac:dyDescent="0.25">
      <c r="G178" s="6" t="s">
        <v>213</v>
      </c>
      <c r="H178" s="3" t="s">
        <v>113</v>
      </c>
      <c r="I178" s="3"/>
    </row>
    <row r="179" spans="7:9" x14ac:dyDescent="0.25">
      <c r="G179" s="6" t="s">
        <v>214</v>
      </c>
      <c r="H179" s="3" t="s">
        <v>114</v>
      </c>
      <c r="I179" s="3"/>
    </row>
    <row r="180" spans="7:9" x14ac:dyDescent="0.25">
      <c r="G180" s="6" t="s">
        <v>215</v>
      </c>
      <c r="H180" s="3" t="s">
        <v>114</v>
      </c>
      <c r="I180" s="3"/>
    </row>
    <row r="181" spans="7:9" x14ac:dyDescent="0.25">
      <c r="G181" s="6" t="s">
        <v>216</v>
      </c>
      <c r="H181" s="3" t="s">
        <v>114</v>
      </c>
      <c r="I181" s="3"/>
    </row>
    <row r="182" spans="7:9" x14ac:dyDescent="0.25">
      <c r="G182" s="6" t="s">
        <v>217</v>
      </c>
      <c r="H182" s="3" t="s">
        <v>114</v>
      </c>
      <c r="I182" s="3"/>
    </row>
    <row r="183" spans="7:9" x14ac:dyDescent="0.25">
      <c r="G183" s="6" t="s">
        <v>218</v>
      </c>
      <c r="H183" s="3" t="s">
        <v>114</v>
      </c>
      <c r="I183" s="3"/>
    </row>
    <row r="184" spans="7:9" x14ac:dyDescent="0.25">
      <c r="G184" s="6" t="s">
        <v>219</v>
      </c>
      <c r="H184" s="3" t="s">
        <v>114</v>
      </c>
      <c r="I184" s="3"/>
    </row>
    <row r="185" spans="7:9" x14ac:dyDescent="0.25">
      <c r="G185" s="6" t="s">
        <v>243</v>
      </c>
      <c r="H185" s="3" t="s">
        <v>115</v>
      </c>
      <c r="I185" s="3"/>
    </row>
    <row r="186" spans="7:9" x14ac:dyDescent="0.25">
      <c r="G186" s="6" t="s">
        <v>244</v>
      </c>
      <c r="H186" s="3" t="s">
        <v>116</v>
      </c>
      <c r="I186" s="3"/>
    </row>
  </sheetData>
  <mergeCells count="4">
    <mergeCell ref="A2:C2"/>
    <mergeCell ref="A12:C12"/>
    <mergeCell ref="A17:C17"/>
    <mergeCell ref="A27:C2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A2" sqref="A2"/>
    </sheetView>
  </sheetViews>
  <sheetFormatPr baseColWidth="10" defaultRowHeight="15" x14ac:dyDescent="0.25"/>
  <sheetData>
    <row r="1" spans="1:1" x14ac:dyDescent="0.25">
      <c r="A1" t="s">
        <v>252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1810458BC3D8D42B3C3DD1EA5296B67" ma:contentTypeVersion="0" ma:contentTypeDescription="Crear nuevo documento." ma:contentTypeScope="" ma:versionID="fd1d6324f23ea5c592556d5efc63c49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Nintex conditional workflow start</Name>
    <Synchronization>Synchronous</Synchronization>
    <Type>10001</Type>
    <SequenceNumber>50000</SequenceNumber>
    <Url/>
    <Assembly>Nintex.Workflow, Version=1.0.0.0, Culture=neutral, PublicKeyToken=913f6bae0ca5ae12</Assembly>
    <Class>Nintex.Workflow.ConditionalWorkflowStartReceiver</Class>
    <Data>635380099087849872</Data>
    <Filter/>
  </Receiver>
  <Receiver>
    <Name>Nintex conditional workflow start</Name>
    <Synchronization>Synchronous</Synchronization>
    <Type>10002</Type>
    <SequenceNumber>50000</SequenceNumber>
    <Url/>
    <Assembly>Nintex.Workflow, Version=1.0.0.0, Culture=neutral, PublicKeyToken=913f6bae0ca5ae12</Assembly>
    <Class>Nintex.Workflow.ConditionalWorkflowStartReceiver</Class>
    <Data>635380099087849872</Data>
    <Filter/>
  </Receiver>
  <Receiver>
    <Name>Nintex conditional workflow start</Name>
    <Synchronization>Synchronous</Synchronization>
    <Type>2</Type>
    <SequenceNumber>50000</SequenceNumber>
    <Url/>
    <Assembly>Nintex.Workflow, Version=1.0.0.0, Culture=neutral, PublicKeyToken=913f6bae0ca5ae12</Assembly>
    <Class>Nintex.Workflow.ConditionalWorkflowStartReceiver</Class>
    <Data>635380099087849872</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693C95-094C-4E7C-8F6A-90EECFA89D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103ABEC-18C3-4E00-BDCC-AB1CB5C98410}">
  <ds:schemaRefs>
    <ds:schemaRef ds:uri="http://schemas.microsoft.com/sharepoint/v3/contenttype/forms"/>
  </ds:schemaRefs>
</ds:datastoreItem>
</file>

<file path=customXml/itemProps3.xml><?xml version="1.0" encoding="utf-8"?>
<ds:datastoreItem xmlns:ds="http://schemas.openxmlformats.org/officeDocument/2006/customXml" ds:itemID="{4043AC2B-D1FB-46AE-85EE-039FF81D4EB1}">
  <ds:schemaRefs>
    <ds:schemaRef ds:uri="http://schemas.microsoft.com/sharepoint/events"/>
  </ds:schemaRefs>
</ds:datastoreItem>
</file>

<file path=customXml/itemProps4.xml><?xml version="1.0" encoding="utf-8"?>
<ds:datastoreItem xmlns:ds="http://schemas.openxmlformats.org/officeDocument/2006/customXml" ds:itemID="{B4FB8EDE-E1E9-42B4-9997-FDDD09ADBA5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COTIZADOR EE</vt:lpstr>
      <vt:lpstr>Variables </vt:lpstr>
      <vt:lpstr>Hoja1</vt:lpstr>
      <vt:lpstr>'COTIZADOR EE'!Área_de_impresión</vt:lpstr>
      <vt:lpstr>'COTIZADOR EE'!Títulos_a_imprimir</vt:lpstr>
    </vt:vector>
  </TitlesOfParts>
  <Company>HSBC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Sabrina Celia Concepción-Rolland</dc:creator>
  <cp:lastModifiedBy>sura</cp:lastModifiedBy>
  <cp:lastPrinted>2019-07-09T18:48:29Z</cp:lastPrinted>
  <dcterms:created xsi:type="dcterms:W3CDTF">2014-02-10T14:39:49Z</dcterms:created>
  <dcterms:modified xsi:type="dcterms:W3CDTF">2020-10-21T21:18:49Z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0x010100B1810458BC3D8D42B3C3DD1EA5296B67</vt:lpwstr>
  </property>
</Properties>
</file>